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gan.ozan\Downloads\"/>
    </mc:Choice>
  </mc:AlternateContent>
  <bookViews>
    <workbookView xWindow="0" yWindow="60" windowWidth="21840" windowHeight="9600" tabRatio="785"/>
  </bookViews>
  <sheets>
    <sheet name="FİZİKSEL" sheetId="2" r:id="rId1"/>
    <sheet name="KİMYASAL" sheetId="5" r:id="rId2"/>
    <sheet name="KATKI" sheetId="3" r:id="rId3"/>
    <sheet name="GDO" sheetId="4" r:id="rId4"/>
    <sheet name="KALINTI" sheetId="9" r:id="rId5"/>
    <sheet name="MİKOTOKSİN" sheetId="10" r:id="rId6"/>
    <sheet name="MİKROBİYOLOJİ" sheetId="7" r:id="rId7"/>
    <sheet name="MİNERAL" sheetId="6" r:id="rId8"/>
    <sheet name="YEM" sheetId="8" r:id="rId9"/>
  </sheets>
  <definedNames>
    <definedName name="_xlnm._FilterDatabase" localSheetId="0" hidden="1">FİZİKSEL!$A$1:$I$69</definedName>
    <definedName name="alkolanalizi" localSheetId="1">KİMYASAL!$A$59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8" l="1"/>
  <c r="H5" i="8"/>
  <c r="H6" i="8"/>
  <c r="H7" i="8"/>
  <c r="H8" i="8"/>
  <c r="H9" i="8"/>
  <c r="H10" i="8"/>
  <c r="H11" i="8"/>
  <c r="H12" i="8"/>
  <c r="H13" i="8"/>
  <c r="H4" i="8"/>
  <c r="J12" i="6"/>
  <c r="J6" i="6"/>
  <c r="J9" i="6"/>
  <c r="J4" i="6"/>
  <c r="H5" i="6"/>
  <c r="H6" i="6"/>
  <c r="H7" i="6"/>
  <c r="H8" i="6"/>
  <c r="H9" i="6"/>
  <c r="H10" i="6"/>
  <c r="H11" i="6"/>
  <c r="H12" i="6"/>
  <c r="H13" i="6"/>
  <c r="H14" i="6"/>
  <c r="H15" i="6"/>
  <c r="H4" i="6"/>
  <c r="H39" i="7"/>
  <c r="H38" i="7"/>
  <c r="H37" i="7"/>
  <c r="H35" i="7"/>
  <c r="H36" i="7"/>
  <c r="H32" i="7"/>
  <c r="H33" i="7"/>
  <c r="H34" i="7"/>
  <c r="H31" i="7"/>
  <c r="H22" i="7"/>
  <c r="H23" i="7"/>
  <c r="H24" i="7"/>
  <c r="H25" i="7"/>
  <c r="H26" i="7"/>
  <c r="H27" i="7"/>
  <c r="H21" i="7"/>
  <c r="H20" i="7"/>
  <c r="H19" i="7"/>
  <c r="H18" i="7"/>
  <c r="H16" i="7"/>
  <c r="H17" i="7"/>
  <c r="H5" i="7"/>
  <c r="H6" i="7"/>
  <c r="H7" i="7"/>
  <c r="H8" i="7"/>
  <c r="H9" i="7"/>
  <c r="H10" i="7"/>
  <c r="H11" i="7"/>
  <c r="H12" i="7"/>
  <c r="H13" i="7"/>
  <c r="H14" i="7"/>
  <c r="H15" i="7"/>
  <c r="H4" i="7"/>
  <c r="H28" i="7"/>
  <c r="H29" i="7"/>
  <c r="H30" i="7"/>
  <c r="M4" i="10"/>
  <c r="J5" i="10"/>
  <c r="J6" i="10"/>
  <c r="J7" i="10"/>
  <c r="J8" i="10"/>
  <c r="J4" i="10"/>
  <c r="H5" i="10"/>
  <c r="H6" i="10"/>
  <c r="H7" i="10"/>
  <c r="H8" i="10"/>
  <c r="H9" i="10"/>
  <c r="H4" i="10"/>
  <c r="J5" i="9"/>
  <c r="J6" i="9"/>
  <c r="J7" i="9"/>
  <c r="J8" i="9"/>
  <c r="J9" i="9"/>
  <c r="J10" i="9"/>
  <c r="J11" i="9"/>
  <c r="J4" i="9"/>
  <c r="H5" i="9"/>
  <c r="H6" i="9"/>
  <c r="H7" i="9"/>
  <c r="H8" i="9"/>
  <c r="H9" i="9"/>
  <c r="H10" i="9"/>
  <c r="H11" i="9"/>
  <c r="H4" i="9"/>
  <c r="K4" i="4"/>
  <c r="J4" i="4"/>
  <c r="I4" i="4"/>
  <c r="H4" i="4"/>
  <c r="J6" i="4"/>
  <c r="J7" i="4"/>
  <c r="J5" i="4"/>
  <c r="H6" i="4"/>
  <c r="H7" i="4"/>
  <c r="H5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4" i="3"/>
  <c r="J60" i="5"/>
  <c r="J61" i="5"/>
  <c r="J62" i="5"/>
  <c r="J63" i="5"/>
  <c r="J64" i="5"/>
  <c r="J59" i="5"/>
  <c r="H60" i="5"/>
  <c r="H61" i="5"/>
  <c r="H62" i="5"/>
  <c r="H63" i="5"/>
  <c r="H64" i="5"/>
  <c r="H59" i="5"/>
  <c r="J52" i="5"/>
  <c r="J44" i="5"/>
  <c r="J35" i="5"/>
  <c r="J31" i="5"/>
  <c r="J23" i="5"/>
  <c r="J22" i="5"/>
  <c r="J20" i="5"/>
  <c r="J12" i="5"/>
  <c r="J11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" i="5"/>
  <c r="H6" i="5"/>
  <c r="H7" i="5"/>
  <c r="H8" i="5"/>
  <c r="H9" i="5"/>
  <c r="H10" i="5"/>
  <c r="H4" i="5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4" i="2"/>
  <c r="G17" i="7" l="1"/>
  <c r="I39" i="7" l="1"/>
  <c r="I38" i="7"/>
  <c r="K63" i="5"/>
  <c r="K64" i="5"/>
  <c r="D62" i="5"/>
  <c r="I7" i="8"/>
  <c r="I20" i="7"/>
  <c r="G35" i="7"/>
  <c r="I5" i="10"/>
  <c r="D53" i="2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60" i="5"/>
  <c r="I61" i="5"/>
  <c r="I62" i="5"/>
  <c r="I63" i="5"/>
  <c r="I64" i="5"/>
  <c r="I5" i="8"/>
  <c r="I6" i="8"/>
  <c r="I8" i="8"/>
  <c r="I9" i="8"/>
  <c r="I10" i="8"/>
  <c r="I11" i="8"/>
  <c r="I12" i="8"/>
  <c r="I13" i="8"/>
  <c r="I5" i="6"/>
  <c r="I6" i="6"/>
  <c r="I7" i="6"/>
  <c r="I8" i="6"/>
  <c r="I9" i="6"/>
  <c r="I10" i="6"/>
  <c r="I11" i="6"/>
  <c r="I12" i="6"/>
  <c r="I13" i="6"/>
  <c r="I14" i="6"/>
  <c r="I15" i="6"/>
  <c r="G5" i="7"/>
  <c r="G6" i="7"/>
  <c r="G7" i="7"/>
  <c r="G8" i="7"/>
  <c r="G9" i="7"/>
  <c r="G10" i="7"/>
  <c r="G11" i="7"/>
  <c r="G12" i="7"/>
  <c r="G13" i="7"/>
  <c r="G14" i="7"/>
  <c r="G15" i="7"/>
  <c r="G16" i="7"/>
  <c r="G18" i="7"/>
  <c r="G21" i="7"/>
  <c r="G22" i="7"/>
  <c r="G23" i="7"/>
  <c r="G24" i="7"/>
  <c r="G25" i="7"/>
  <c r="G26" i="7"/>
  <c r="G27" i="7"/>
  <c r="G31" i="7"/>
  <c r="G32" i="7"/>
  <c r="G33" i="7"/>
  <c r="G34" i="7"/>
  <c r="G37" i="7"/>
  <c r="I6" i="10"/>
  <c r="I7" i="10"/>
  <c r="I8" i="10"/>
  <c r="I9" i="10"/>
  <c r="D6" i="10"/>
  <c r="E6" i="10" s="1"/>
  <c r="K6" i="10" s="1"/>
  <c r="D7" i="10"/>
  <c r="E7" i="10" s="1"/>
  <c r="D8" i="10"/>
  <c r="E8" i="10" s="1"/>
  <c r="K8" i="10" s="1"/>
  <c r="K10" i="9"/>
  <c r="I5" i="9"/>
  <c r="I6" i="9"/>
  <c r="I7" i="9"/>
  <c r="I8" i="9"/>
  <c r="I9" i="9"/>
  <c r="I10" i="9"/>
  <c r="I11" i="9"/>
  <c r="D5" i="9"/>
  <c r="E5" i="9" s="1"/>
  <c r="K5" i="9" s="1"/>
  <c r="D7" i="9"/>
  <c r="E7" i="9" s="1"/>
  <c r="D11" i="9"/>
  <c r="E11" i="9" s="1"/>
  <c r="D4" i="9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D5" i="4"/>
  <c r="E5" i="4" s="1"/>
  <c r="K5" i="4" s="1"/>
  <c r="D6" i="4"/>
  <c r="E6" i="4" s="1"/>
  <c r="K6" i="4" s="1"/>
  <c r="D7" i="4"/>
  <c r="E7" i="4" s="1"/>
  <c r="K7" i="4" s="1"/>
  <c r="I5" i="4"/>
  <c r="I6" i="4"/>
  <c r="I7" i="4"/>
  <c r="I37" i="7" l="1"/>
  <c r="K11" i="9"/>
  <c r="K7" i="9"/>
  <c r="K7" i="10"/>
  <c r="I36" i="7"/>
  <c r="I35" i="7"/>
  <c r="I19" i="7"/>
  <c r="M19" i="7" s="1"/>
  <c r="I17" i="7" l="1"/>
  <c r="I4" i="8" l="1"/>
  <c r="I7" i="7" l="1"/>
  <c r="I34" i="7" l="1"/>
  <c r="I4" i="6" l="1"/>
  <c r="I59" i="5"/>
  <c r="I4" i="5"/>
  <c r="I4" i="2"/>
  <c r="I4" i="10" l="1"/>
  <c r="I4" i="9" l="1"/>
  <c r="I4" i="3" l="1"/>
  <c r="D4" i="10" l="1"/>
  <c r="E4" i="10" s="1"/>
  <c r="L4" i="10" s="1"/>
  <c r="K4" i="10" l="1"/>
  <c r="N4" i="10" l="1"/>
  <c r="D12" i="6"/>
  <c r="E12" i="6" s="1"/>
  <c r="K12" i="6" s="1"/>
  <c r="D9" i="6"/>
  <c r="E9" i="6" s="1"/>
  <c r="K9" i="6" s="1"/>
  <c r="D6" i="6"/>
  <c r="E6" i="6" s="1"/>
  <c r="D4" i="6"/>
  <c r="K6" i="6" l="1"/>
  <c r="D37" i="7"/>
  <c r="E37" i="7" s="1"/>
  <c r="D33" i="7"/>
  <c r="E33" i="7" s="1"/>
  <c r="I33" i="7" s="1"/>
  <c r="I32" i="7"/>
  <c r="I31" i="7"/>
  <c r="I30" i="7"/>
  <c r="I29" i="7"/>
  <c r="I28" i="7"/>
  <c r="I27" i="7"/>
  <c r="I26" i="7"/>
  <c r="I25" i="7"/>
  <c r="I24" i="7"/>
  <c r="I23" i="7"/>
  <c r="I22" i="7"/>
  <c r="I21" i="7"/>
  <c r="I18" i="7"/>
  <c r="I16" i="7"/>
  <c r="D14" i="7"/>
  <c r="E14" i="7" s="1"/>
  <c r="I14" i="7" s="1"/>
  <c r="I12" i="7"/>
  <c r="D11" i="7"/>
  <c r="E11" i="7" s="1"/>
  <c r="I9" i="7"/>
  <c r="I6" i="7"/>
  <c r="D5" i="7"/>
  <c r="E5" i="7" s="1"/>
  <c r="G4" i="7"/>
  <c r="I4" i="7" s="1"/>
  <c r="I10" i="7" l="1"/>
  <c r="I11" i="7"/>
  <c r="I8" i="7"/>
  <c r="I5" i="7"/>
  <c r="I15" i="7"/>
  <c r="I13" i="7"/>
  <c r="D19" i="3" l="1"/>
  <c r="E19" i="3" s="1"/>
  <c r="E53" i="2" l="1"/>
  <c r="D11" i="5" l="1"/>
  <c r="D4" i="4"/>
  <c r="E4" i="4" s="1"/>
  <c r="E4" i="9" l="1"/>
  <c r="K4" i="9" s="1"/>
  <c r="D60" i="5"/>
  <c r="E60" i="5" s="1"/>
  <c r="D61" i="5"/>
  <c r="E61" i="5" s="1"/>
  <c r="E62" i="5"/>
  <c r="K62" i="5" l="1"/>
  <c r="K61" i="5"/>
  <c r="K60" i="5"/>
  <c r="D11" i="8"/>
  <c r="E11" i="8" s="1"/>
  <c r="K11" i="8" s="1"/>
  <c r="E4" i="6"/>
  <c r="K4" i="6" s="1"/>
  <c r="D59" i="5"/>
  <c r="E59" i="5" s="1"/>
  <c r="K59" i="5" s="1"/>
  <c r="D52" i="5"/>
  <c r="E52" i="5" s="1"/>
  <c r="K52" i="5" s="1"/>
  <c r="D44" i="5"/>
  <c r="E44" i="5" s="1"/>
  <c r="K44" i="5" s="1"/>
  <c r="D35" i="5"/>
  <c r="E35" i="5" s="1"/>
  <c r="K35" i="5" s="1"/>
  <c r="D31" i="5"/>
  <c r="E31" i="5" s="1"/>
  <c r="K31" i="5" s="1"/>
  <c r="D23" i="5"/>
  <c r="E23" i="5" s="1"/>
  <c r="K23" i="5" s="1"/>
  <c r="D22" i="5"/>
  <c r="E22" i="5" s="1"/>
  <c r="K22" i="5" s="1"/>
  <c r="D20" i="5"/>
  <c r="E20" i="5" s="1"/>
  <c r="D16" i="5"/>
  <c r="E16" i="5" s="1"/>
  <c r="J16" i="5" s="1"/>
  <c r="K16" i="5" s="1"/>
  <c r="D12" i="5"/>
  <c r="E12" i="5" s="1"/>
  <c r="E11" i="5"/>
  <c r="K11" i="5" s="1"/>
  <c r="K12" i="5" l="1"/>
  <c r="K20" i="5"/>
</calcChain>
</file>

<file path=xl/sharedStrings.xml><?xml version="1.0" encoding="utf-8"?>
<sst xmlns="http://schemas.openxmlformats.org/spreadsheetml/2006/main" count="608" uniqueCount="359">
  <si>
    <t>1 Gün</t>
  </si>
  <si>
    <t>1000 Tane Ağırlığı</t>
  </si>
  <si>
    <t>Ağırlık Kontrolü(Brüt ve Net Ağırlık Gramaj)</t>
  </si>
  <si>
    <t>Az Gelişmiş Cılız Tane</t>
  </si>
  <si>
    <t>Bağıl Yoğunluk</t>
  </si>
  <si>
    <t>Beyaz Tane</t>
  </si>
  <si>
    <t xml:space="preserve">Boş Tane </t>
  </si>
  <si>
    <t xml:space="preserve">Boylama </t>
  </si>
  <si>
    <t xml:space="preserve">Bozuk Tane </t>
  </si>
  <si>
    <t xml:space="preserve">Böcek Aranması </t>
  </si>
  <si>
    <t xml:space="preserve">Böcek Yeniği, Ölü Böcek ve Diğer Parazitler </t>
  </si>
  <si>
    <t xml:space="preserve">Bulanıklık Tayini </t>
  </si>
  <si>
    <t>Bulgurda Beyaz Tane</t>
  </si>
  <si>
    <t>Bulgurda Kızıl Tane</t>
  </si>
  <si>
    <t>Buruşuk Tane</t>
  </si>
  <si>
    <t>Camsı Tane Oranı (Züccaciyet)</t>
  </si>
  <si>
    <t>Çayda Okside Olmamış Parça</t>
  </si>
  <si>
    <t xml:space="preserve">Çözünebilme Oranı </t>
  </si>
  <si>
    <t>Çürük Çekirdek</t>
  </si>
  <si>
    <t>Diğer Çeşitlerden Taneler (Hububat, Baklagil)</t>
  </si>
  <si>
    <t xml:space="preserve">Düşme Sayısı </t>
  </si>
  <si>
    <t>Elek Analizi</t>
  </si>
  <si>
    <t>Elektriksel İletkenlik</t>
  </si>
  <si>
    <t>Fiziksel Kusur</t>
  </si>
  <si>
    <t>Suda çözünebilme oranı</t>
  </si>
  <si>
    <t>Genel Özelliklere Uymayan Ceviz İçleri</t>
  </si>
  <si>
    <t>Hafif Daneler Tayini</t>
  </si>
  <si>
    <t>Hasarlı veya Tebeşirleşmiş Tane</t>
  </si>
  <si>
    <t>Hektolitre Ağırlığı</t>
  </si>
  <si>
    <t xml:space="preserve">İç Özürleri </t>
  </si>
  <si>
    <t>İçi Boş Tane</t>
  </si>
  <si>
    <t>İrilik Tayini</t>
  </si>
  <si>
    <t>Kabuğu Soyulmamış Tane</t>
  </si>
  <si>
    <t xml:space="preserve">Kabuk Özürleri </t>
  </si>
  <si>
    <t>Kırık Tane %</t>
  </si>
  <si>
    <t>Kırılma  İndisi</t>
  </si>
  <si>
    <t>Kırmızı Çizgili Tane</t>
  </si>
  <si>
    <t xml:space="preserve">Kuru Meyve Ağırlığı Oranı </t>
  </si>
  <si>
    <t>Kurutma Kaybı</t>
  </si>
  <si>
    <t>Küf Teşhisi (Kabuklu Ceviz vb.Kabuklularda)</t>
  </si>
  <si>
    <t>Küflü Çekirdek</t>
  </si>
  <si>
    <t>Küflü İçler</t>
  </si>
  <si>
    <t>Mandık ve Kırmızı Tane</t>
  </si>
  <si>
    <t xml:space="preserve">Meyve Ağırlığı Oranı Tayini </t>
  </si>
  <si>
    <t>Okside Olmamış Parça</t>
  </si>
  <si>
    <t>Organik Madde Tayini</t>
  </si>
  <si>
    <t>Özgül Ağırlık Tayini (Piknometre ile)</t>
  </si>
  <si>
    <t>Partikül Büyüklüğü (İncelik Tayini)</t>
  </si>
  <si>
    <t>pH Tayini</t>
  </si>
  <si>
    <t>Rutubet (Diğer Uçucu Maddeler)</t>
  </si>
  <si>
    <t>Rutubet Tayini</t>
  </si>
  <si>
    <t>Rutubet Tayini (Toluen)</t>
  </si>
  <si>
    <t>Baharatlar</t>
  </si>
  <si>
    <t>Sap ve Dal Parçaları</t>
  </si>
  <si>
    <t>Sert Yapı ve Dönmeli Dane Miktarı Tayini</t>
  </si>
  <si>
    <t xml:space="preserve">Sınıf Özellikleri </t>
  </si>
  <si>
    <t>Siyah Leke Tayini</t>
  </si>
  <si>
    <t xml:space="preserve">Suya Geçen Madde Tayini </t>
  </si>
  <si>
    <t xml:space="preserve">Süzme Ağırlığı </t>
  </si>
  <si>
    <t>Tane Büyüklüğü</t>
  </si>
  <si>
    <t xml:space="preserve">Tane/Kg. Sayısı Tayini </t>
  </si>
  <si>
    <t xml:space="preserve">Toplam Toz Çay Miktarı </t>
  </si>
  <si>
    <t xml:space="preserve">Yabancı Maddeler </t>
  </si>
  <si>
    <t>Yoğunluk</t>
  </si>
  <si>
    <t>Su Aktivitesi</t>
  </si>
  <si>
    <t>Acesulfam-K (+Aspartam+Sakkarin)(HPLC)</t>
  </si>
  <si>
    <t>1 - 3 GÜN</t>
  </si>
  <si>
    <t>Tüm Gıdalarda</t>
  </si>
  <si>
    <t>Aspartam (+Acesulfam-K+Sakkarin)(HPLC)</t>
  </si>
  <si>
    <t>Azo Rubin (Karmosin)-E122</t>
  </si>
  <si>
    <t>Şekerleme ve Lokum vb.</t>
  </si>
  <si>
    <t>Benzoik Asit (HPLC)</t>
  </si>
  <si>
    <t>Brillant Blue-E133</t>
  </si>
  <si>
    <t>Kafein (HPLC)</t>
  </si>
  <si>
    <t>Çay, Kahve, Kahve hülasası, 
Alkollü Alkolsüz İçecek</t>
  </si>
  <si>
    <t>Kinoline Yellow-E104</t>
  </si>
  <si>
    <t>1 - 2 GÜN</t>
  </si>
  <si>
    <t>Gıda Mad. Bira, Şarap,
Beyaz Şeker (Sakkaroz)</t>
  </si>
  <si>
    <t xml:space="preserve">Nitrat (HPLC) </t>
  </si>
  <si>
    <t>Sebze ve Meyveler</t>
  </si>
  <si>
    <t xml:space="preserve">Nitrit (HPLC) </t>
  </si>
  <si>
    <t>Patent Blue-E131</t>
  </si>
  <si>
    <t>Sakkarin (Suni Tatlandırıcı)
(+Acesulfam-K+Aspartam)(HPLC)</t>
  </si>
  <si>
    <t>Tartrazin-E102</t>
  </si>
  <si>
    <t>Sorbik Asit (HPLC)</t>
  </si>
  <si>
    <t>Suda Çöz. Organik Sent. Boy. Tespiti (Kalitatif)</t>
  </si>
  <si>
    <t>Sunset Yellow-E110</t>
  </si>
  <si>
    <t>1-3 GÜN</t>
  </si>
  <si>
    <t>Askorbik Asit (C Vitamini)</t>
  </si>
  <si>
    <t>Meyve Suyu ve Nektarı</t>
  </si>
  <si>
    <t>Asetil Metil Karbinol Testi</t>
  </si>
  <si>
    <t>Sirke</t>
  </si>
  <si>
    <t>Asit Değeri Tayini</t>
  </si>
  <si>
    <t>Asit Sayısı Tayini</t>
  </si>
  <si>
    <t>Asitlik Tayini</t>
  </si>
  <si>
    <t>Bitkisel Yağ Aranması</t>
  </si>
  <si>
    <t xml:space="preserve">Süt ve Süt Ürünleri </t>
  </si>
  <si>
    <t>Ekstre Edilmiş Yağda Asitlik Tayini (yağ+asitlik)</t>
  </si>
  <si>
    <t>Ekstre Edilmiş Yağda Peroksit Sayısı Asitliği(yağ+peroksit sayısı)</t>
  </si>
  <si>
    <t>Gıda Maddeleri</t>
  </si>
  <si>
    <t>Fruktoz (HPLC)</t>
  </si>
  <si>
    <t>Bal ve Beyaz Şeker</t>
  </si>
  <si>
    <t>Glukoz (HPLC)</t>
  </si>
  <si>
    <t>HMF (Hidroksi Metil Furfural)</t>
  </si>
  <si>
    <t>Bal,pekmez vb</t>
  </si>
  <si>
    <t>İnvert Şeker Tayini (HPLC)</t>
  </si>
  <si>
    <t>Yemeklik Bitkisel Yağlar</t>
  </si>
  <si>
    <t>Jelatin Tayini (Kalitatif)</t>
  </si>
  <si>
    <t>Yoğurt</t>
  </si>
  <si>
    <t>Karbonhidrat Analizi 
(Protein+Yağ+Kül+Rutubet)</t>
  </si>
  <si>
    <t>Kül</t>
  </si>
  <si>
    <t>Külde Kalevlik(alkalilik)</t>
  </si>
  <si>
    <t>Laktoz</t>
  </si>
  <si>
    <t>Maltoz</t>
  </si>
  <si>
    <t>Mineral Yağ Aranması</t>
  </si>
  <si>
    <t>Yemeklik Bitkisel Yağ</t>
  </si>
  <si>
    <t>Nişasta Miktar Tayini</t>
  </si>
  <si>
    <t>Tahıl ürünleri ve Yemler</t>
  </si>
  <si>
    <t>Peroksit Sayısı Tayini</t>
  </si>
  <si>
    <t>Polarizasyon Değeri Tayini</t>
  </si>
  <si>
    <t>Toz Şeker</t>
  </si>
  <si>
    <t>Potasyum İyodat</t>
  </si>
  <si>
    <t>Protein Tayini</t>
  </si>
  <si>
    <t>Kuru Gıdalar ve Hayvan Yemleri</t>
  </si>
  <si>
    <t>Sabunlaşma Sayısı Tayini</t>
  </si>
  <si>
    <t>Yağ değilse + yağ ücreti</t>
  </si>
  <si>
    <t>Sabunlaşmayan Madde Tayini</t>
  </si>
  <si>
    <t>Selüloz Tayini</t>
  </si>
  <si>
    <t>Serbest Yağ Asitliği (FFA)</t>
  </si>
  <si>
    <t>Sterol Kompozisyonu</t>
  </si>
  <si>
    <t>Bitkisel Yağlar</t>
  </si>
  <si>
    <t>Su Ekstraktı Tayini</t>
  </si>
  <si>
    <t>Çay</t>
  </si>
  <si>
    <t>Suda Çözünen Kül Miktar Tayini</t>
  </si>
  <si>
    <t>Titrasyon Asitliği</t>
  </si>
  <si>
    <t>Tahin Miktarı</t>
  </si>
  <si>
    <t>Helva</t>
  </si>
  <si>
    <t>Uçar Asit Tayini (Asetik Asit cinsinden)</t>
  </si>
  <si>
    <t>Meyve Suyu, Gazlı, Alkollü İçecek</t>
  </si>
  <si>
    <t>Uçucu Olamayan Eter Ekstraktı</t>
  </si>
  <si>
    <t>Baharat</t>
  </si>
  <si>
    <t>Uçucu Olmayan Asit Tayini</t>
  </si>
  <si>
    <t>Şarap</t>
  </si>
  <si>
    <t>Uçucu Yağ Miktar Tayini</t>
  </si>
  <si>
    <t>Yağ Asitleri Kompozisyonu</t>
  </si>
  <si>
    <t>1-2</t>
  </si>
  <si>
    <t>Diğer Ürünler</t>
  </si>
  <si>
    <t>Tahin,Tahin Helvası,Kakao</t>
  </si>
  <si>
    <t>ANALİZ ADI</t>
  </si>
  <si>
    <t>ANALİZ ÜCRETİ</t>
  </si>
  <si>
    <t>ANALİZ
SÜRESİ</t>
  </si>
  <si>
    <t>AÇIKLAMA</t>
  </si>
  <si>
    <t>ANALİZ FİYATI</t>
  </si>
  <si>
    <t>AKREDİTE 
FARKI</t>
  </si>
  <si>
    <t>AKREDİTE 
TOPLAM
FİYATI</t>
  </si>
  <si>
    <t>Distile Alkollü İçeceklerde Toplam Uçucu Madde</t>
  </si>
  <si>
    <t>Distile alkollü içki</t>
  </si>
  <si>
    <t>Distile Alkollü İçeceklerde Yüksek Alkoller</t>
  </si>
  <si>
    <t>Arsenik Tayini (As)</t>
  </si>
  <si>
    <t>1 GÜN</t>
  </si>
  <si>
    <t>Bakır Tayini (Cu)</t>
  </si>
  <si>
    <t>Civa Tayini (Hg)</t>
  </si>
  <si>
    <t>Çinko Tayini (Zn)</t>
  </si>
  <si>
    <t>Demir Tayini (Fe)</t>
  </si>
  <si>
    <t>Kadmiyum Tayini (Cd)</t>
  </si>
  <si>
    <t>Kalay Tayini (Sn)</t>
  </si>
  <si>
    <t>Kalsiyum Tayini (Ca)</t>
  </si>
  <si>
    <t>Kurşun Tayini (Pb)</t>
  </si>
  <si>
    <t>Magnezyum Tayini (Mg)</t>
  </si>
  <si>
    <t>Potasyum Tayini ( K )</t>
  </si>
  <si>
    <t>Sodyum Tayini (Na)</t>
  </si>
  <si>
    <t>Anaerobik Bakteri Aranması 
(Her Sıcaklıkta)</t>
  </si>
  <si>
    <t xml:space="preserve">Aerobik Bakteri Sayısı(AKS) </t>
  </si>
  <si>
    <t>Bacillius cereus</t>
  </si>
  <si>
    <t>24 saat</t>
  </si>
  <si>
    <t>18-24 saat</t>
  </si>
  <si>
    <t>Enterobacteria Sayısı</t>
  </si>
  <si>
    <t>20-24 saat</t>
  </si>
  <si>
    <t>E.coli (EMS)</t>
  </si>
  <si>
    <t>2-8 Gün</t>
  </si>
  <si>
    <t>E.coli (katı besiyeri)</t>
  </si>
  <si>
    <t>E.coli O 157 H:7</t>
  </si>
  <si>
    <t>42-48 saat</t>
  </si>
  <si>
    <t>E.coli O 157 H:7 (vidas)</t>
  </si>
  <si>
    <t>25 saat</t>
  </si>
  <si>
    <t>Koliform (Katı Besiyer)</t>
  </si>
  <si>
    <t>2-4 Gün</t>
  </si>
  <si>
    <t>2-7 Gün</t>
  </si>
  <si>
    <t>Fekal Streptococ (Enterococcus)</t>
  </si>
  <si>
    <t>2-3 Gün</t>
  </si>
  <si>
    <t>3 Gün</t>
  </si>
  <si>
    <t>5 Gün</t>
  </si>
  <si>
    <t>Listeria Monocytogenes</t>
  </si>
  <si>
    <t>96 saat</t>
  </si>
  <si>
    <t>Listeria Monocytogenes (vidas)</t>
  </si>
  <si>
    <t>Listeria spp.</t>
  </si>
  <si>
    <t>3-4 Gün</t>
  </si>
  <si>
    <t>Osmofilik Maya (Şeker vb.)</t>
  </si>
  <si>
    <t>Pseudomonas Aeruginos</t>
  </si>
  <si>
    <t xml:space="preserve">Rope Sporu </t>
  </si>
  <si>
    <t>Salmonella</t>
  </si>
  <si>
    <t>66 saat</t>
  </si>
  <si>
    <t>Salmonella (Hızlı Test)-VIDAS</t>
  </si>
  <si>
    <t xml:space="preserve">Staphylococcus Aureus </t>
  </si>
  <si>
    <t>45-48 saat</t>
  </si>
  <si>
    <t>10 Gün</t>
  </si>
  <si>
    <t>Toplam Mezofilik Aerobik Bakteri Sayımı TMAB</t>
  </si>
  <si>
    <t xml:space="preserve">2 Gün </t>
  </si>
  <si>
    <t>Pestisit (GC) -  (GC-MS)</t>
  </si>
  <si>
    <t>Yaş meyveSebzeler</t>
  </si>
  <si>
    <t>Pestisit (LC - MSMS)</t>
  </si>
  <si>
    <t>Gamma-Glutamyl-Beta-Cyanolanin</t>
  </si>
  <si>
    <t>Mercimek</t>
  </si>
  <si>
    <t>Yaş meyve Sebzeler</t>
  </si>
  <si>
    <t>Pestisit(İthalat) (GC)+(GC-MS)+ (LC - MSMS)</t>
  </si>
  <si>
    <t>Aflatoksin B1 ve  Toplam 
(B1+B2+G1+G2)</t>
  </si>
  <si>
    <t>Zeralenone</t>
  </si>
  <si>
    <t>Deoksilivalenol (Vomitoksin)</t>
  </si>
  <si>
    <t>Okratoksin A</t>
  </si>
  <si>
    <t>Patulin</t>
  </si>
  <si>
    <t>ANALİZ 
SÜRESİ</t>
  </si>
  <si>
    <t>ANALİZ
FİYATI</t>
  </si>
  <si>
    <t>Aflatoksin M1</t>
  </si>
  <si>
    <t>2 GÜN</t>
  </si>
  <si>
    <r>
      <t>Kükürtdioksit    SO</t>
    </r>
    <r>
      <rPr>
        <b/>
        <vertAlign val="subscript"/>
        <sz val="12"/>
        <rFont val="Times New Roman"/>
        <family val="1"/>
        <charset val="162"/>
      </rPr>
      <t xml:space="preserve">2 </t>
    </r>
  </si>
  <si>
    <t>KİMYASAL ANALİZ LİSTESİ (ALKOL)</t>
  </si>
  <si>
    <t>5'li SİSTEM 
FİYATI</t>
  </si>
  <si>
    <t>KÜF(Hızlı)</t>
  </si>
  <si>
    <t>KÜF</t>
  </si>
  <si>
    <t>MAYA ve KÜF (Bakanlık)</t>
  </si>
  <si>
    <t>KÜF-MAYA</t>
  </si>
  <si>
    <t>%10' luk HCL’de Çözünmeyen Kül Tayini</t>
  </si>
  <si>
    <t>Ham Kül Tayini</t>
  </si>
  <si>
    <t>Ham Yağ Tayini</t>
  </si>
  <si>
    <t>Metabolik Enerji (büyükbaş yem)</t>
  </si>
  <si>
    <t>Nişasta Tayini (Kantitatif)</t>
  </si>
  <si>
    <t>Rutubet Tayini (Kuru madde-su)</t>
  </si>
  <si>
    <t xml:space="preserve">Meyve ve Sebze Suları,Püre,Nektar </t>
  </si>
  <si>
    <t>Tahıl ve Tahıl Ürn. Pirinç,İrmik,Makarna</t>
  </si>
  <si>
    <t>Alkol İçeren Gıda Maddelerinde ve
Alkollü İçeceklerde Alkol Ücreti Alınır</t>
  </si>
  <si>
    <t>PH Tayini</t>
  </si>
  <si>
    <t>Natamisin</t>
  </si>
  <si>
    <t>Duyusal-Organoleptik Analizler</t>
  </si>
  <si>
    <t>Metanol Tayini, Yüksek Alkoller+Toplam 
Uçucu Maddelerde Tek cihaz tek ücret</t>
  </si>
  <si>
    <t>Etil Alkol Tayini (GC), + Yüksek Alkoller
Tek Ücret</t>
  </si>
  <si>
    <t>BRİX Refraktometrik Kuru Madde Tayini (Salçada yapılmıyor)</t>
  </si>
  <si>
    <t xml:space="preserve">Fekal Koliform (EMS) </t>
  </si>
  <si>
    <t>Sterilite Kontrolü 55°C'de 7 gün İnkübasyon+Kültürel Ekim</t>
  </si>
  <si>
    <t>Sterilite Kontrolü (30 °C'de 15 gün İnkübasyon+Kültürel Ekim)</t>
  </si>
  <si>
    <t>18 Gün</t>
  </si>
  <si>
    <t>13 Gün</t>
  </si>
  <si>
    <r>
      <t xml:space="preserve">GDO Tarama (Gıda ve Yem) 
</t>
    </r>
    <r>
      <rPr>
        <sz val="8"/>
        <rFont val="Times New Roman"/>
        <family val="1"/>
        <charset val="162"/>
      </rPr>
      <t>Real Time PCR 
[Düzenleyici elementler (p35S, tNOS, pFMV, bar, v.b.) ve olası GD-Bitki Türü Tarama (Soya (lectin), Mısır (Zein), Pirinç sucrose phosphate synthase (SPS) Geni, Buğday acetyl-coenzyme A carboxylase Geni   v.b.)] v.b.)</t>
    </r>
  </si>
  <si>
    <r>
      <t xml:space="preserve">GDO Tarama (Tohum) 
</t>
    </r>
    <r>
      <rPr>
        <sz val="8"/>
        <rFont val="Times New Roman"/>
        <family val="1"/>
        <charset val="162"/>
      </rPr>
      <t>Real Time PCR 
[Düzenleyici elementler (p35S, tNOS, pFMV, bar, v.b.)]</t>
    </r>
  </si>
  <si>
    <r>
      <t xml:space="preserve">GDO Tip Belirleme
</t>
    </r>
    <r>
      <rPr>
        <sz val="8"/>
        <rFont val="Times New Roman"/>
        <family val="1"/>
        <charset val="162"/>
      </rPr>
      <t>Real Time PCR
[Her bir GDO tip/çeşit/tür için (260-05 (G94-1, G94-19, G168) Soya geni, BT10 Mısır geni … v.b. )]</t>
    </r>
  </si>
  <si>
    <t>Süt ve süt ürünleri</t>
  </si>
  <si>
    <t>Yağ Asitleri Kompozisyonu (Yağ değilse)</t>
  </si>
  <si>
    <t>Yağı ekstrakte edilecek ürünlerde</t>
  </si>
  <si>
    <t>Clostridium botulinum</t>
  </si>
  <si>
    <t>SIRA
NO</t>
  </si>
  <si>
    <t>İyot Sayısı (GC) (Yağ değilse+yağ ücreti)</t>
  </si>
  <si>
    <t>Boya Aranması (Kalitatif)</t>
  </si>
  <si>
    <t>Süt ve Süt Ürünleri (Süt Tozu Hariç),Yoğurt, Dondurma, Peynir</t>
  </si>
  <si>
    <t xml:space="preserve">Yoğurt ,puding,Ayran. (Peynir Yapılmıyor)(HPLC ile Süt ve Ürünlerinde) (Fermente Süt Ürünleri Tebliği gereği Üst ve İç Yüzey çalışılan peynirlerde fiyat iki katı alınır.) </t>
  </si>
  <si>
    <t>Sakkaroz
(Şeker Bieşenleri)</t>
  </si>
  <si>
    <t xml:space="preserve"> </t>
  </si>
  <si>
    <t>Yeşil çayda</t>
  </si>
  <si>
    <t>Mineral Yağ miktar tayini</t>
  </si>
  <si>
    <t>Yağ Tayini  (Süt Yağı hariç)</t>
  </si>
  <si>
    <t>Yağ Tayini (Kakao yağı)</t>
  </si>
  <si>
    <t>Yağ Tayini  (Süt Yağı )</t>
  </si>
  <si>
    <t>Yağ Tayini  (Çekirdeksiz kuru üzüm )</t>
  </si>
  <si>
    <t>Yağ aranması (Pamuk Prina Susam yağı aranması)</t>
  </si>
  <si>
    <t>Likör</t>
  </si>
  <si>
    <t xml:space="preserve"> İnvert Şeker  (HPLC)</t>
  </si>
  <si>
    <t>Ham Selüloz Tayini</t>
  </si>
  <si>
    <t>Ham Protein Tayini</t>
  </si>
  <si>
    <t>Et ve et ürünleri</t>
  </si>
  <si>
    <t>Toplam
Tutar</t>
  </si>
  <si>
    <t>Et Tür Tayini (ELİSA) (Her bir tür için)Tek Tırnaklı ; Domuz eti)</t>
  </si>
  <si>
    <t xml:space="preserve">AKREDİTE </t>
  </si>
  <si>
    <t>AKREDİTE A+B</t>
  </si>
  <si>
    <t>NORMAL</t>
  </si>
  <si>
    <t>AKREDİTELİ</t>
  </si>
  <si>
    <t>26-28 saat</t>
  </si>
  <si>
    <t xml:space="preserve">Rutubet, Protein. Yağ . Selüloz . Kül </t>
  </si>
  <si>
    <t xml:space="preserve">Tahıl, Baklagil ür. Ve baharatlar </t>
  </si>
  <si>
    <t>Baharat, Çeşni veren bitkiler</t>
  </si>
  <si>
    <t>Staphylococcus Aureus (Hızlı test)</t>
  </si>
  <si>
    <t>24-25 Saat</t>
  </si>
  <si>
    <t>Amaranth -E123</t>
  </si>
  <si>
    <t>Pance-u-4R E124</t>
  </si>
  <si>
    <t>Allura Red E129</t>
  </si>
  <si>
    <t>İndigo Carmin-E132</t>
  </si>
  <si>
    <t>Green S E142</t>
  </si>
  <si>
    <t>3 GÜN</t>
  </si>
  <si>
    <t>Süt ve Süt ürünleri</t>
  </si>
  <si>
    <t>Real Time PCR
Bitki spesifik orijin tayini 
Her bir gen için</t>
  </si>
  <si>
    <t>Koliform (EMS)</t>
  </si>
  <si>
    <t>Sodyum Klorür</t>
  </si>
  <si>
    <t>Yemeklik tuz</t>
  </si>
  <si>
    <t>Clostridium perfringens</t>
  </si>
  <si>
    <t>Tersiyer Bütil Alkol</t>
  </si>
  <si>
    <t>%10'luk HCI de Çözünmeyen Kül (Kül analizi varsa sadece %10 HCL)</t>
  </si>
  <si>
    <t>%10'luk HCI de Çözünmeyen Kül (Kül+%10 HCL)</t>
  </si>
  <si>
    <t>Ticari Sterilite (Yüksek Asitli Gıdalar)</t>
  </si>
  <si>
    <t>Ticari Sterilite (Düşük ve Orta Asitli Gıdalar)</t>
  </si>
  <si>
    <t>Bu iki İnkübasyon ücret toplamı alınacak. UHT Süt için.</t>
  </si>
  <si>
    <t>TOPLAM FİYAT</t>
  </si>
  <si>
    <t>YEMLERDE  (Tek Cihaz)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</si>
  <si>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</si>
  <si>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Dönmeli Tane</t>
  </si>
  <si>
    <t>Toplam Kuru Madde Miktarı</t>
  </si>
  <si>
    <t>Yağsız Kuru Madde Tayini</t>
  </si>
  <si>
    <t>Etheplon</t>
  </si>
  <si>
    <t>Bifenil,2-fenilfenol</t>
  </si>
  <si>
    <t>1.3 Dichloropropene(GCMS-MS)</t>
  </si>
  <si>
    <t>Açıklama</t>
  </si>
  <si>
    <t>Sıvı ürünler - Ekler - Yaş Pasta</t>
  </si>
  <si>
    <t>AKREDİTESİZ</t>
  </si>
  <si>
    <t>Bal ve Beyaz Şeker 
(Fruktoz+Glukoz+Maltoz+Sakkaroz tek ücret)</t>
  </si>
  <si>
    <t>3 ayrı paket alınacak</t>
  </si>
  <si>
    <t>ANALİZ
SÜRESİ (GÜN)</t>
  </si>
  <si>
    <t xml:space="preserve">3 tip pamuk, 9 tip soya, 1 tip mısır akrediteli
</t>
  </si>
  <si>
    <t>Vibrio Parahaemolyticus</t>
  </si>
  <si>
    <t>36-48 saat</t>
  </si>
  <si>
    <t xml:space="preserve">Vibrio CholeraTayini </t>
  </si>
  <si>
    <t>Akredite olunan ürün grupları: Kuru gıdalar, yağlar, su ürünleri</t>
  </si>
  <si>
    <t>Pestisit(İhracat) (GC)+(GC-MS)+ (LC - MSMS)</t>
  </si>
  <si>
    <r>
      <t xml:space="preserve">Kırmızı Biber, Pul biber ve çekirdeği.
</t>
    </r>
    <r>
      <rPr>
        <b/>
        <i/>
        <sz val="12"/>
        <rFont val="Times New Roman"/>
        <family val="1"/>
        <charset val="162"/>
      </rPr>
      <t>Yem analizlerinde P1, P2, P3, P4 İSTENİRSE HER BİRİ İÇİN BİR RUTUBET (263,34 TL) İSTENİR</t>
    </r>
  </si>
  <si>
    <r>
      <t xml:space="preserve">Tahıl veTahıl Ürünleri
</t>
    </r>
    <r>
      <rPr>
        <b/>
        <i/>
        <sz val="12"/>
        <rFont val="Times New Roman"/>
        <family val="1"/>
        <charset val="162"/>
      </rPr>
      <t>Yem analizlerinde P1, P2, P3, P4 İSTENİRSE HER BİRİ İÇİN BİR RUTUBET (263,34 TL) İSTENİR</t>
    </r>
  </si>
  <si>
    <r>
      <t xml:space="preserve">Tahıl ve Tahıl Ürünleri
</t>
    </r>
    <r>
      <rPr>
        <b/>
        <i/>
        <sz val="12"/>
        <rFont val="Times New Roman"/>
        <family val="1"/>
        <charset val="162"/>
      </rPr>
      <t>Yem analizlerinde P1, P2, P3, P4 İSTENİRSE HER BİRİ İÇİN BİR RUTUBET (263,34 TL) İSTENİR</t>
    </r>
  </si>
  <si>
    <t>Yem analizlerinde P1, P2, P3, P4
 İSTENİRSE HER BİRİ İÇİN BİR RUTUBET (263,34 TL) İSTENİR</t>
  </si>
  <si>
    <t>Yem analizlerinde P1, P2, P3, P4 İSTENİRSE HER BİRİ İÇİN BİR RUTUBET (263,34 TL) İSTENİR.</t>
  </si>
  <si>
    <t>(+263,34 TL) Rutubet</t>
  </si>
  <si>
    <r>
      <t xml:space="preserve">Tahıl ve Tahıl Ürünleri, Kurutulmuş Meyve Ve Sebzeler, Yeşil Kahve Kuru Üzüm.
</t>
    </r>
    <r>
      <rPr>
        <b/>
        <i/>
        <sz val="12"/>
        <rFont val="Times New Roman"/>
        <family val="1"/>
        <charset val="162"/>
      </rPr>
      <t>Yem analizlerinde P1, P2, P3, P4 İSTENİRSE HER BİRİ İÇİN BİR RUTUBET (263,34 TL) İSTENİR</t>
    </r>
  </si>
  <si>
    <t>1. Artı her bir element için 200 TL artı ücret alınacaktır. 
2. Yem numunelerinde ek olarak Rutubet Analiz ücreti (239,40 TL.)  alınacak.</t>
  </si>
  <si>
    <t>2. Artı her bir element için 200 TL artı ücret alınacaktır. 
2. Yem numunelerinde ek olarak Rutubet Analiz ücreti (239,40 TL.)  alınacak.</t>
  </si>
  <si>
    <t>3. Artı her bir element için 200 TL artı ücret alınacaktır. 
2. Yem numunelerinde ek olarak Rutubet Analiz ücreti (239,40 TL.)  alınacak.</t>
  </si>
  <si>
    <t>4. Artı her bir element için 200 TL artı ücret alınacaktır. 
2. Yem numunelerinde ek olarak Rutubet Analiz ücreti (239,40 TL.)  alınacak.</t>
  </si>
  <si>
    <t>5. Artı her bir element için 200 TL artı ücret alınacaktır. 
2. Yem numunelerinde ek olarak Rutubet Analiz ücreti (239,40 TL.)  alınacak.</t>
  </si>
  <si>
    <t>6. Artı her bir element için 200 TL artı ücret alınacaktır. 
2. Yem numunelerinde ek olarak Rutubet Analiz ücreti (239,40 TL.)  alınacak.</t>
  </si>
  <si>
    <t>7. Artı her bir element için 200 TL artı ücret alınacaktır. 
2. Yem numunelerinde ek olarak Rutubet Analiz ücreti (239,40 TL.)  alınacak.</t>
  </si>
  <si>
    <t>8. Artı her bir element için 200 TL artı ücret alınacaktır. 
2. Yem numunelerinde ek olarak Rutubet Analiz ücreti (239,40 TL.)  alınacak.</t>
  </si>
  <si>
    <t>9. Artı her bir element için 200 TL artı ücret alınacaktır. 
2. Yem numunelerinde ek olarak Rutubet Analiz ücreti (239,40 TL.)  alınacak.</t>
  </si>
  <si>
    <t>10. Artı her bir element için 200 TL artı ücret alınacaktır. 
2. Yem numunelerinde ek olarak Rutubet Analiz ücreti (239,40 TL.)  alınacak.</t>
  </si>
  <si>
    <t>11. Artı her bir element için 200 TL artı ücret alınacaktır. 
2. Yem numunelerinde ek olarak Rutubet Analiz ücreti (239,40 TL.)  alınacak.</t>
  </si>
  <si>
    <t>12. Artı her bir element için 200 TL artı ücret alınacaktır. 
2. Yem numunelerinde ek olarak Rutubet Analiz ücreti (239,40 TL.)  alınacak.</t>
  </si>
  <si>
    <t>MERSİN GIDA KONTROL LABORATUVARI MÜDÜRLÜĞÜ
FİZİKSEL ANALİZ LABORATUVARI 2023 ANALİZ YILI FİYAT LİSTESİ</t>
  </si>
  <si>
    <t>MERSİN GIDA KONTROL LABORATUVARI MÜDÜRLÜĞÜ
KİMYASAL ANALİZ LABORATUVARI 2023 ANALİZ YILI FİYAT LİSTESİ</t>
  </si>
  <si>
    <t>MERSİN GIDA KONTROL LABORATUVARI MÜDÜRLÜĞÜ
KATKI ANALİZ LABORATUVARI 2023 ANALİZ YILI FİYAT LİSTESİ</t>
  </si>
  <si>
    <t>MERSİN GIDA KONTROL LABORATUVARI MÜDÜRLÜĞÜ
GDO ANALİZ LABORATUVARI 2023 ANALİZ YILI FİYAT LİSTESİ</t>
  </si>
  <si>
    <t>MERSİN GIDA KONTROL LABORATUVARI MÜDÜRLÜĞÜ
KALINTI ANALİZ LABORATUVARI 2023 ANALİZ YILI FİYAT LİSTESİ</t>
  </si>
  <si>
    <t>MERSİN GIDA KONTROL LABORATUVARI MÜDÜRLÜĞÜ
MİKOTOKSİN ANALİZ LABORATUVARI 2023 ANALİZ YILI FİYAT LİSTESİ</t>
  </si>
  <si>
    <t>MERSİN GIDA KONTROL LABORATUVARI MÜDÜRLÜĞÜ
MİKROBİYOLOJİ ANALİZ LABORATUVARI 2023 ANALİZ YILI FİYAT LİSTESİ</t>
  </si>
  <si>
    <t>MERSİN GIDA KONTROL LABORATUVARI MÜDÜRLÜĞÜ
MİNERAL ANALİZ LABORATUVARI 2023 ANALİZ YILI FİYAT LİSTESİ</t>
  </si>
  <si>
    <t>MERSİN GIDA KONTROL LABORATUVARI MÜDÜRLÜĞÜ
YEM ANALİZ LABORATUVARI 2023 ANALİZ YILI FİYAT LİSTESİ</t>
  </si>
  <si>
    <t>%20 KDV</t>
  </si>
  <si>
    <t>20%
KDV</t>
  </si>
  <si>
    <t>Özel Gıda Kontrol Laboratuvarının Genel Numune Kayıt Defterlerinin Onayı (Her 100 sayfa) için 210.00 TL ücret alınır. %20 KDV Dahil Değildir.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</si>
</sst>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vertAlign val="subscript"/>
      <sz val="12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12"/>
      <color rgb="FF000080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i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</cellStyleXfs>
  <cellXfs count="14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9" fillId="0" borderId="0" xfId="0" applyFont="1"/>
    <xf numFmtId="0" fontId="7" fillId="0" borderId="0" xfId="0" applyFont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7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" fontId="6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7" fillId="2" borderId="0" xfId="0" applyFont="1" applyFill="1"/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/>
    <xf numFmtId="0" fontId="4" fillId="0" borderId="1" xfId="0" applyFont="1" applyBorder="1"/>
    <xf numFmtId="0" fontId="7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" fontId="4" fillId="0" borderId="4" xfId="0" applyNumberFormat="1" applyFont="1" applyBorder="1"/>
    <xf numFmtId="2" fontId="0" fillId="0" borderId="0" xfId="0" applyNumberFormat="1"/>
    <xf numFmtId="0" fontId="0" fillId="0" borderId="1" xfId="0" applyBorder="1"/>
    <xf numFmtId="4" fontId="9" fillId="0" borderId="0" xfId="0" applyNumberFormat="1" applyFont="1"/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2" fontId="0" fillId="0" borderId="0" xfId="0" applyNumberFormat="1" applyBorder="1"/>
    <xf numFmtId="0" fontId="19" fillId="2" borderId="1" xfId="0" applyFont="1" applyFill="1" applyBorder="1" applyAlignment="1">
      <alignment horizontal="center" vertical="center"/>
    </xf>
    <xf numFmtId="0" fontId="20" fillId="0" borderId="0" xfId="0" applyFont="1"/>
    <xf numFmtId="4" fontId="7" fillId="0" borderId="0" xfId="0" applyNumberFormat="1" applyFont="1"/>
    <xf numFmtId="4" fontId="0" fillId="0" borderId="0" xfId="0" applyNumberFormat="1"/>
    <xf numFmtId="0" fontId="4" fillId="0" borderId="5" xfId="0" applyFont="1" applyBorder="1"/>
    <xf numFmtId="0" fontId="19" fillId="2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Border="1"/>
    <xf numFmtId="2" fontId="4" fillId="0" borderId="1" xfId="0" applyNumberFormat="1" applyFont="1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6" xfId="0" applyFont="1" applyBorder="1"/>
    <xf numFmtId="4" fontId="4" fillId="0" borderId="2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4" fontId="4" fillId="0" borderId="6" xfId="0" applyNumberFormat="1" applyFont="1" applyBorder="1"/>
    <xf numFmtId="4" fontId="4" fillId="0" borderId="8" xfId="0" applyNumberFormat="1" applyFont="1" applyBorder="1"/>
    <xf numFmtId="4" fontId="4" fillId="0" borderId="7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4" fillId="0" borderId="3" xfId="0" applyNumberFormat="1" applyFont="1" applyBorder="1"/>
    <xf numFmtId="0" fontId="2" fillId="2" borderId="1" xfId="0" applyFont="1" applyFill="1" applyBorder="1" applyAlignment="1"/>
    <xf numFmtId="2" fontId="4" fillId="0" borderId="0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left" vertical="center" wrapText="1"/>
    </xf>
    <xf numFmtId="9" fontId="2" fillId="0" borderId="1" xfId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4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7">
    <cellStyle name="Normal" xfId="0" builtinId="0"/>
    <cellStyle name="Normal 2" xfId="4"/>
    <cellStyle name="Normal 2 2" xfId="5"/>
    <cellStyle name="Normal 3" xfId="6"/>
    <cellStyle name="Normal 4" xfId="3"/>
    <cellStyle name="Normal_Sayfa1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E41" sqref="E41"/>
    </sheetView>
  </sheetViews>
  <sheetFormatPr defaultRowHeight="24" customHeight="1" x14ac:dyDescent="0.25"/>
  <cols>
    <col min="1" max="1" width="6.140625" style="8" bestFit="1" customWidth="1"/>
    <col min="2" max="2" width="41.28515625" style="100" customWidth="1"/>
    <col min="3" max="3" width="9.7109375" customWidth="1"/>
    <col min="4" max="5" width="12.85546875" bestFit="1" customWidth="1"/>
    <col min="6" max="6" width="9.28515625" bestFit="1" customWidth="1"/>
    <col min="7" max="7" width="37.5703125" customWidth="1"/>
    <col min="9" max="9" width="10.7109375" customWidth="1"/>
  </cols>
  <sheetData>
    <row r="1" spans="1:11" ht="39" customHeight="1" x14ac:dyDescent="0.25">
      <c r="A1" s="111" t="s">
        <v>347</v>
      </c>
      <c r="B1" s="111"/>
      <c r="C1" s="111"/>
      <c r="D1" s="111"/>
      <c r="E1" s="111"/>
      <c r="F1" s="111"/>
      <c r="G1" s="112"/>
      <c r="H1" s="76"/>
      <c r="I1" s="77"/>
    </row>
    <row r="2" spans="1:11" ht="15.75" x14ac:dyDescent="0.25">
      <c r="A2" s="111" t="s">
        <v>264</v>
      </c>
      <c r="B2" s="114" t="s">
        <v>148</v>
      </c>
      <c r="C2" s="113" t="s">
        <v>149</v>
      </c>
      <c r="D2" s="113"/>
      <c r="E2" s="113"/>
      <c r="F2" s="111" t="s">
        <v>220</v>
      </c>
      <c r="G2" s="115" t="s">
        <v>151</v>
      </c>
      <c r="H2" s="78"/>
      <c r="I2" s="79"/>
    </row>
    <row r="3" spans="1:11" ht="53.25" customHeight="1" x14ac:dyDescent="0.25">
      <c r="A3" s="113"/>
      <c r="B3" s="114"/>
      <c r="C3" s="65" t="s">
        <v>152</v>
      </c>
      <c r="D3" s="65" t="s">
        <v>153</v>
      </c>
      <c r="E3" s="65" t="s">
        <v>154</v>
      </c>
      <c r="F3" s="113"/>
      <c r="G3" s="113"/>
      <c r="H3" s="75" t="s">
        <v>356</v>
      </c>
      <c r="I3" s="75" t="s">
        <v>307</v>
      </c>
    </row>
    <row r="4" spans="1:11" ht="15.75" x14ac:dyDescent="0.25">
      <c r="A4" s="95">
        <v>1</v>
      </c>
      <c r="B4" s="96" t="s">
        <v>1</v>
      </c>
      <c r="C4" s="5">
        <v>183.6</v>
      </c>
      <c r="D4" s="64"/>
      <c r="E4" s="64"/>
      <c r="F4" s="64" t="s">
        <v>0</v>
      </c>
      <c r="G4" s="88"/>
      <c r="H4" s="62">
        <f>C4*0.2</f>
        <v>36.72</v>
      </c>
      <c r="I4" s="62">
        <f t="shared" ref="I4" si="0">C4+H4</f>
        <v>220.32</v>
      </c>
    </row>
    <row r="5" spans="1:11" ht="31.5" x14ac:dyDescent="0.25">
      <c r="A5" s="95">
        <v>2</v>
      </c>
      <c r="B5" s="96" t="s">
        <v>2</v>
      </c>
      <c r="C5" s="5">
        <v>183.6</v>
      </c>
      <c r="D5" s="64"/>
      <c r="E5" s="64"/>
      <c r="F5" s="64" t="s">
        <v>0</v>
      </c>
      <c r="G5" s="88"/>
      <c r="H5" s="62">
        <f t="shared" ref="H5:H68" si="1">C5*0.2</f>
        <v>36.72</v>
      </c>
      <c r="I5" s="62">
        <f t="shared" ref="I5:I67" si="2">C5+H5</f>
        <v>220.32</v>
      </c>
    </row>
    <row r="6" spans="1:11" ht="15.75" x14ac:dyDescent="0.25">
      <c r="A6" s="95">
        <v>3</v>
      </c>
      <c r="B6" s="96" t="s">
        <v>3</v>
      </c>
      <c r="C6" s="5">
        <v>183.6</v>
      </c>
      <c r="D6" s="64"/>
      <c r="E6" s="64"/>
      <c r="F6" s="64" t="s">
        <v>0</v>
      </c>
      <c r="G6" s="88"/>
      <c r="H6" s="62">
        <f t="shared" si="1"/>
        <v>36.72</v>
      </c>
      <c r="I6" s="62">
        <f t="shared" si="2"/>
        <v>220.32</v>
      </c>
    </row>
    <row r="7" spans="1:11" ht="15.75" x14ac:dyDescent="0.25">
      <c r="A7" s="95">
        <v>4</v>
      </c>
      <c r="B7" s="96" t="s">
        <v>4</v>
      </c>
      <c r="C7" s="5">
        <v>183.6</v>
      </c>
      <c r="D7" s="64"/>
      <c r="E7" s="64"/>
      <c r="F7" s="64" t="s">
        <v>0</v>
      </c>
      <c r="G7" s="88"/>
      <c r="H7" s="62">
        <f t="shared" si="1"/>
        <v>36.72</v>
      </c>
      <c r="I7" s="62">
        <f t="shared" si="2"/>
        <v>220.32</v>
      </c>
    </row>
    <row r="8" spans="1:11" ht="15.75" x14ac:dyDescent="0.25">
      <c r="A8" s="95">
        <v>5</v>
      </c>
      <c r="B8" s="96" t="s">
        <v>5</v>
      </c>
      <c r="C8" s="5">
        <v>234</v>
      </c>
      <c r="D8" s="64"/>
      <c r="E8" s="64"/>
      <c r="F8" s="64" t="s">
        <v>0</v>
      </c>
      <c r="G8" s="88"/>
      <c r="H8" s="62">
        <f t="shared" si="1"/>
        <v>46.800000000000004</v>
      </c>
      <c r="I8" s="62">
        <f t="shared" si="2"/>
        <v>280.8</v>
      </c>
    </row>
    <row r="9" spans="1:11" ht="15.75" x14ac:dyDescent="0.25">
      <c r="A9" s="95">
        <v>6</v>
      </c>
      <c r="B9" s="96" t="s">
        <v>6</v>
      </c>
      <c r="C9" s="5">
        <v>234</v>
      </c>
      <c r="D9" s="64"/>
      <c r="E9" s="64"/>
      <c r="F9" s="64" t="s">
        <v>0</v>
      </c>
      <c r="G9" s="88"/>
      <c r="H9" s="62">
        <f t="shared" si="1"/>
        <v>46.800000000000004</v>
      </c>
      <c r="I9" s="62">
        <f t="shared" si="2"/>
        <v>280.8</v>
      </c>
    </row>
    <row r="10" spans="1:11" ht="15.75" x14ac:dyDescent="0.25">
      <c r="A10" s="95">
        <v>7</v>
      </c>
      <c r="B10" s="96" t="s">
        <v>7</v>
      </c>
      <c r="C10" s="5">
        <v>234</v>
      </c>
      <c r="D10" s="64"/>
      <c r="E10" s="64"/>
      <c r="F10" s="64" t="s">
        <v>0</v>
      </c>
      <c r="G10" s="88"/>
      <c r="H10" s="62">
        <f t="shared" si="1"/>
        <v>46.800000000000004</v>
      </c>
      <c r="I10" s="62">
        <f t="shared" si="2"/>
        <v>280.8</v>
      </c>
    </row>
    <row r="11" spans="1:11" ht="15.75" x14ac:dyDescent="0.25">
      <c r="A11" s="95">
        <v>8</v>
      </c>
      <c r="B11" s="96" t="s">
        <v>8</v>
      </c>
      <c r="C11" s="5">
        <v>234</v>
      </c>
      <c r="D11" s="64"/>
      <c r="E11" s="64"/>
      <c r="F11" s="64" t="s">
        <v>0</v>
      </c>
      <c r="G11" s="88"/>
      <c r="H11" s="62">
        <f t="shared" si="1"/>
        <v>46.800000000000004</v>
      </c>
      <c r="I11" s="62">
        <f t="shared" si="2"/>
        <v>280.8</v>
      </c>
    </row>
    <row r="12" spans="1:11" ht="15.75" x14ac:dyDescent="0.25">
      <c r="A12" s="95">
        <v>9</v>
      </c>
      <c r="B12" s="96" t="s">
        <v>9</v>
      </c>
      <c r="C12" s="5">
        <v>234</v>
      </c>
      <c r="D12" s="64"/>
      <c r="E12" s="64"/>
      <c r="F12" s="64" t="s">
        <v>0</v>
      </c>
      <c r="G12" s="2"/>
      <c r="H12" s="62">
        <f t="shared" si="1"/>
        <v>46.800000000000004</v>
      </c>
      <c r="I12" s="62">
        <f t="shared" si="2"/>
        <v>280.8</v>
      </c>
    </row>
    <row r="13" spans="1:11" ht="31.5" x14ac:dyDescent="0.25">
      <c r="A13" s="95">
        <v>10</v>
      </c>
      <c r="B13" s="96" t="s">
        <v>10</v>
      </c>
      <c r="C13" s="5">
        <v>234</v>
      </c>
      <c r="D13" s="64"/>
      <c r="E13" s="64"/>
      <c r="F13" s="64" t="s">
        <v>0</v>
      </c>
      <c r="G13" s="88"/>
      <c r="H13" s="62">
        <f t="shared" si="1"/>
        <v>46.800000000000004</v>
      </c>
      <c r="I13" s="62">
        <f t="shared" si="2"/>
        <v>280.8</v>
      </c>
    </row>
    <row r="14" spans="1:11" s="9" customFormat="1" ht="31.5" x14ac:dyDescent="0.25">
      <c r="A14" s="64">
        <v>11</v>
      </c>
      <c r="B14" s="96" t="s">
        <v>245</v>
      </c>
      <c r="C14" s="5">
        <v>183.6</v>
      </c>
      <c r="D14" s="64"/>
      <c r="E14" s="64" t="s">
        <v>264</v>
      </c>
      <c r="F14" s="64" t="s">
        <v>0</v>
      </c>
      <c r="G14" s="2" t="s">
        <v>237</v>
      </c>
      <c r="H14" s="62">
        <f t="shared" si="1"/>
        <v>36.72</v>
      </c>
      <c r="I14" s="62">
        <f t="shared" si="2"/>
        <v>220.32</v>
      </c>
      <c r="K14" s="9" t="s">
        <v>264</v>
      </c>
    </row>
    <row r="15" spans="1:11" ht="15.75" x14ac:dyDescent="0.25">
      <c r="A15" s="64">
        <v>12</v>
      </c>
      <c r="B15" s="96" t="s">
        <v>11</v>
      </c>
      <c r="C15" s="5">
        <v>183.6</v>
      </c>
      <c r="D15" s="64"/>
      <c r="E15" s="64"/>
      <c r="F15" s="64" t="s">
        <v>0</v>
      </c>
      <c r="G15" s="88"/>
      <c r="H15" s="62">
        <f t="shared" si="1"/>
        <v>36.72</v>
      </c>
      <c r="I15" s="62">
        <f t="shared" si="2"/>
        <v>220.32</v>
      </c>
    </row>
    <row r="16" spans="1:11" ht="15.75" x14ac:dyDescent="0.25">
      <c r="A16" s="64">
        <v>13</v>
      </c>
      <c r="B16" s="96" t="s">
        <v>12</v>
      </c>
      <c r="C16" s="5">
        <v>234</v>
      </c>
      <c r="D16" s="64"/>
      <c r="E16" s="64"/>
      <c r="F16" s="64" t="s">
        <v>0</v>
      </c>
      <c r="G16" s="88"/>
      <c r="H16" s="62">
        <f t="shared" si="1"/>
        <v>46.800000000000004</v>
      </c>
      <c r="I16" s="62">
        <f t="shared" si="2"/>
        <v>280.8</v>
      </c>
    </row>
    <row r="17" spans="1:9" ht="15.75" x14ac:dyDescent="0.25">
      <c r="A17" s="64">
        <v>14</v>
      </c>
      <c r="B17" s="96" t="s">
        <v>13</v>
      </c>
      <c r="C17" s="5">
        <v>234</v>
      </c>
      <c r="D17" s="64"/>
      <c r="E17" s="64"/>
      <c r="F17" s="64" t="s">
        <v>0</v>
      </c>
      <c r="G17" s="92"/>
      <c r="H17" s="62">
        <f t="shared" si="1"/>
        <v>46.800000000000004</v>
      </c>
      <c r="I17" s="62">
        <f t="shared" si="2"/>
        <v>280.8</v>
      </c>
    </row>
    <row r="18" spans="1:9" ht="15.75" x14ac:dyDescent="0.25">
      <c r="A18" s="64">
        <v>15</v>
      </c>
      <c r="B18" s="96" t="s">
        <v>14</v>
      </c>
      <c r="C18" s="5">
        <v>234</v>
      </c>
      <c r="D18" s="64"/>
      <c r="E18" s="64"/>
      <c r="F18" s="64" t="s">
        <v>0</v>
      </c>
      <c r="G18" s="92"/>
      <c r="H18" s="62">
        <f t="shared" si="1"/>
        <v>46.800000000000004</v>
      </c>
      <c r="I18" s="62">
        <f t="shared" si="2"/>
        <v>280.8</v>
      </c>
    </row>
    <row r="19" spans="1:9" ht="15.75" x14ac:dyDescent="0.25">
      <c r="A19" s="64">
        <v>16</v>
      </c>
      <c r="B19" s="96" t="s">
        <v>15</v>
      </c>
      <c r="C19" s="5">
        <v>234</v>
      </c>
      <c r="D19" s="64"/>
      <c r="E19" s="64"/>
      <c r="F19" s="64" t="s">
        <v>0</v>
      </c>
      <c r="G19" s="88"/>
      <c r="H19" s="62">
        <f t="shared" si="1"/>
        <v>46.800000000000004</v>
      </c>
      <c r="I19" s="62">
        <f t="shared" si="2"/>
        <v>280.8</v>
      </c>
    </row>
    <row r="20" spans="1:9" ht="15.75" x14ac:dyDescent="0.25">
      <c r="A20" s="64">
        <v>17</v>
      </c>
      <c r="B20" s="96" t="s">
        <v>16</v>
      </c>
      <c r="C20" s="5">
        <v>183.6</v>
      </c>
      <c r="D20" s="64"/>
      <c r="E20" s="64"/>
      <c r="F20" s="64" t="s">
        <v>0</v>
      </c>
      <c r="G20" s="92" t="s">
        <v>265</v>
      </c>
      <c r="H20" s="62">
        <f t="shared" si="1"/>
        <v>36.72</v>
      </c>
      <c r="I20" s="62">
        <f t="shared" si="2"/>
        <v>220.32</v>
      </c>
    </row>
    <row r="21" spans="1:9" ht="15.75" x14ac:dyDescent="0.25">
      <c r="A21" s="64">
        <v>18</v>
      </c>
      <c r="B21" s="96" t="s">
        <v>17</v>
      </c>
      <c r="C21" s="5">
        <v>183.6</v>
      </c>
      <c r="D21" s="64"/>
      <c r="E21" s="64"/>
      <c r="F21" s="64" t="s">
        <v>0</v>
      </c>
      <c r="G21" s="88"/>
      <c r="H21" s="62">
        <f t="shared" si="1"/>
        <v>36.72</v>
      </c>
      <c r="I21" s="62">
        <f t="shared" si="2"/>
        <v>220.32</v>
      </c>
    </row>
    <row r="22" spans="1:9" ht="15.75" x14ac:dyDescent="0.25">
      <c r="A22" s="64">
        <v>19</v>
      </c>
      <c r="B22" s="96" t="s">
        <v>18</v>
      </c>
      <c r="C22" s="5">
        <v>234</v>
      </c>
      <c r="D22" s="64"/>
      <c r="E22" s="64"/>
      <c r="F22" s="64" t="s">
        <v>0</v>
      </c>
      <c r="G22" s="88"/>
      <c r="H22" s="62">
        <f t="shared" si="1"/>
        <v>46.800000000000004</v>
      </c>
      <c r="I22" s="62">
        <f t="shared" si="2"/>
        <v>280.8</v>
      </c>
    </row>
    <row r="23" spans="1:9" ht="31.5" x14ac:dyDescent="0.25">
      <c r="A23" s="64">
        <v>20</v>
      </c>
      <c r="B23" s="96" t="s">
        <v>19</v>
      </c>
      <c r="C23" s="5">
        <v>234</v>
      </c>
      <c r="D23" s="64"/>
      <c r="E23" s="64"/>
      <c r="F23" s="64" t="s">
        <v>0</v>
      </c>
      <c r="G23" s="88"/>
      <c r="H23" s="62">
        <f t="shared" si="1"/>
        <v>46.800000000000004</v>
      </c>
      <c r="I23" s="62">
        <f t="shared" si="2"/>
        <v>280.8</v>
      </c>
    </row>
    <row r="24" spans="1:9" s="9" customFormat="1" ht="15.75" x14ac:dyDescent="0.25">
      <c r="A24" s="64">
        <v>21</v>
      </c>
      <c r="B24" s="96" t="s">
        <v>242</v>
      </c>
      <c r="C24" s="5">
        <v>345.6</v>
      </c>
      <c r="D24" s="64"/>
      <c r="E24" s="64"/>
      <c r="F24" s="64" t="s">
        <v>0</v>
      </c>
      <c r="G24" s="92"/>
      <c r="H24" s="62">
        <f t="shared" si="1"/>
        <v>69.12</v>
      </c>
      <c r="I24" s="62">
        <f t="shared" si="2"/>
        <v>414.72</v>
      </c>
    </row>
    <row r="25" spans="1:9" ht="15.75" x14ac:dyDescent="0.25">
      <c r="A25" s="64">
        <v>22</v>
      </c>
      <c r="B25" s="96" t="s">
        <v>20</v>
      </c>
      <c r="C25" s="5">
        <v>342</v>
      </c>
      <c r="D25" s="64"/>
      <c r="E25" s="64"/>
      <c r="F25" s="64" t="s">
        <v>0</v>
      </c>
      <c r="G25" s="2"/>
      <c r="H25" s="62">
        <f t="shared" si="1"/>
        <v>68.400000000000006</v>
      </c>
      <c r="I25" s="62">
        <f t="shared" si="2"/>
        <v>410.4</v>
      </c>
    </row>
    <row r="26" spans="1:9" ht="15.75" x14ac:dyDescent="0.25">
      <c r="A26" s="64">
        <v>23</v>
      </c>
      <c r="B26" s="96" t="s">
        <v>21</v>
      </c>
      <c r="C26" s="5">
        <v>234</v>
      </c>
      <c r="D26" s="64"/>
      <c r="E26" s="64"/>
      <c r="F26" s="64" t="s">
        <v>0</v>
      </c>
      <c r="G26" s="2"/>
      <c r="H26" s="62">
        <f t="shared" si="1"/>
        <v>46.800000000000004</v>
      </c>
      <c r="I26" s="62">
        <f t="shared" si="2"/>
        <v>280.8</v>
      </c>
    </row>
    <row r="27" spans="1:9" ht="15.75" x14ac:dyDescent="0.25">
      <c r="A27" s="64">
        <v>24</v>
      </c>
      <c r="B27" s="96" t="s">
        <v>22</v>
      </c>
      <c r="C27" s="5">
        <v>183.6</v>
      </c>
      <c r="D27" s="64"/>
      <c r="E27" s="64"/>
      <c r="F27" s="64" t="s">
        <v>0</v>
      </c>
      <c r="G27" s="33"/>
      <c r="H27" s="62">
        <f t="shared" si="1"/>
        <v>36.72</v>
      </c>
      <c r="I27" s="62">
        <f t="shared" si="2"/>
        <v>220.32</v>
      </c>
    </row>
    <row r="28" spans="1:9" ht="15.75" x14ac:dyDescent="0.25">
      <c r="A28" s="64">
        <v>25</v>
      </c>
      <c r="B28" s="96" t="s">
        <v>23</v>
      </c>
      <c r="C28" s="5">
        <v>234</v>
      </c>
      <c r="D28" s="64"/>
      <c r="E28" s="64"/>
      <c r="F28" s="64" t="s">
        <v>0</v>
      </c>
      <c r="G28" s="92"/>
      <c r="H28" s="62">
        <f t="shared" si="1"/>
        <v>46.800000000000004</v>
      </c>
      <c r="I28" s="62">
        <f t="shared" si="2"/>
        <v>280.8</v>
      </c>
    </row>
    <row r="29" spans="1:9" ht="15.75" x14ac:dyDescent="0.25">
      <c r="A29" s="64">
        <v>26</v>
      </c>
      <c r="B29" s="96" t="s">
        <v>24</v>
      </c>
      <c r="C29" s="5">
        <v>183.6</v>
      </c>
      <c r="D29" s="64"/>
      <c r="E29" s="64"/>
      <c r="F29" s="64" t="s">
        <v>0</v>
      </c>
      <c r="G29" s="92"/>
      <c r="H29" s="62">
        <f t="shared" si="1"/>
        <v>36.72</v>
      </c>
      <c r="I29" s="62">
        <f t="shared" si="2"/>
        <v>220.32</v>
      </c>
    </row>
    <row r="30" spans="1:9" ht="15.75" x14ac:dyDescent="0.25">
      <c r="A30" s="64">
        <v>27</v>
      </c>
      <c r="B30" s="96" t="s">
        <v>25</v>
      </c>
      <c r="C30" s="5">
        <v>234</v>
      </c>
      <c r="D30" s="64"/>
      <c r="E30" s="64"/>
      <c r="F30" s="64" t="s">
        <v>0</v>
      </c>
      <c r="G30" s="92"/>
      <c r="H30" s="62">
        <f t="shared" si="1"/>
        <v>46.800000000000004</v>
      </c>
      <c r="I30" s="62">
        <f t="shared" si="2"/>
        <v>280.8</v>
      </c>
    </row>
    <row r="31" spans="1:9" ht="15.75" x14ac:dyDescent="0.25">
      <c r="A31" s="64">
        <v>28</v>
      </c>
      <c r="B31" s="96" t="s">
        <v>26</v>
      </c>
      <c r="C31" s="5">
        <v>234</v>
      </c>
      <c r="D31" s="64"/>
      <c r="E31" s="64"/>
      <c r="F31" s="64" t="s">
        <v>0</v>
      </c>
      <c r="G31" s="92"/>
      <c r="H31" s="62">
        <f t="shared" si="1"/>
        <v>46.800000000000004</v>
      </c>
      <c r="I31" s="62">
        <f t="shared" si="2"/>
        <v>280.8</v>
      </c>
    </row>
    <row r="32" spans="1:9" ht="15.75" x14ac:dyDescent="0.25">
      <c r="A32" s="64">
        <v>29</v>
      </c>
      <c r="B32" s="96" t="s">
        <v>27</v>
      </c>
      <c r="C32" s="5">
        <v>234</v>
      </c>
      <c r="D32" s="64"/>
      <c r="E32" s="64"/>
      <c r="F32" s="64" t="s">
        <v>0</v>
      </c>
      <c r="G32" s="92"/>
      <c r="H32" s="62">
        <f t="shared" si="1"/>
        <v>46.800000000000004</v>
      </c>
      <c r="I32" s="62">
        <f t="shared" si="2"/>
        <v>280.8</v>
      </c>
    </row>
    <row r="33" spans="1:9" ht="15.75" x14ac:dyDescent="0.25">
      <c r="A33" s="64">
        <v>30</v>
      </c>
      <c r="B33" s="96" t="s">
        <v>28</v>
      </c>
      <c r="C33" s="5">
        <v>183.6</v>
      </c>
      <c r="D33" s="64"/>
      <c r="E33" s="64"/>
      <c r="F33" s="64" t="s">
        <v>0</v>
      </c>
      <c r="G33" s="92"/>
      <c r="H33" s="62">
        <f t="shared" si="1"/>
        <v>36.72</v>
      </c>
      <c r="I33" s="62">
        <f t="shared" si="2"/>
        <v>220.32</v>
      </c>
    </row>
    <row r="34" spans="1:9" ht="15.75" x14ac:dyDescent="0.25">
      <c r="A34" s="64">
        <v>31</v>
      </c>
      <c r="B34" s="96" t="s">
        <v>29</v>
      </c>
      <c r="C34" s="5">
        <v>234</v>
      </c>
      <c r="D34" s="64"/>
      <c r="E34" s="64"/>
      <c r="F34" s="64" t="s">
        <v>0</v>
      </c>
      <c r="G34" s="92"/>
      <c r="H34" s="62">
        <f t="shared" si="1"/>
        <v>46.800000000000004</v>
      </c>
      <c r="I34" s="62">
        <f t="shared" si="2"/>
        <v>280.8</v>
      </c>
    </row>
    <row r="35" spans="1:9" ht="15.75" x14ac:dyDescent="0.25">
      <c r="A35" s="64">
        <v>32</v>
      </c>
      <c r="B35" s="96" t="s">
        <v>30</v>
      </c>
      <c r="C35" s="5">
        <v>234</v>
      </c>
      <c r="D35" s="64"/>
      <c r="E35" s="64"/>
      <c r="F35" s="64" t="s">
        <v>0</v>
      </c>
      <c r="G35" s="92"/>
      <c r="H35" s="62">
        <f t="shared" si="1"/>
        <v>46.800000000000004</v>
      </c>
      <c r="I35" s="62">
        <f t="shared" si="2"/>
        <v>280.8</v>
      </c>
    </row>
    <row r="36" spans="1:9" ht="15.75" x14ac:dyDescent="0.25">
      <c r="A36" s="64">
        <v>33</v>
      </c>
      <c r="B36" s="96" t="s">
        <v>31</v>
      </c>
      <c r="C36" s="5">
        <v>234</v>
      </c>
      <c r="D36" s="64"/>
      <c r="E36" s="64"/>
      <c r="F36" s="64" t="s">
        <v>0</v>
      </c>
      <c r="G36" s="92"/>
      <c r="H36" s="62">
        <f t="shared" si="1"/>
        <v>46.800000000000004</v>
      </c>
      <c r="I36" s="62">
        <f t="shared" si="2"/>
        <v>280.8</v>
      </c>
    </row>
    <row r="37" spans="1:9" ht="15.75" x14ac:dyDescent="0.25">
      <c r="A37" s="64">
        <v>34</v>
      </c>
      <c r="B37" s="96" t="s">
        <v>32</v>
      </c>
      <c r="C37" s="5">
        <v>234</v>
      </c>
      <c r="D37" s="64"/>
      <c r="E37" s="64"/>
      <c r="F37" s="64" t="s">
        <v>0</v>
      </c>
      <c r="G37" s="92"/>
      <c r="H37" s="62">
        <f t="shared" si="1"/>
        <v>46.800000000000004</v>
      </c>
      <c r="I37" s="62">
        <f t="shared" si="2"/>
        <v>280.8</v>
      </c>
    </row>
    <row r="38" spans="1:9" ht="15.75" x14ac:dyDescent="0.25">
      <c r="A38" s="64">
        <v>35</v>
      </c>
      <c r="B38" s="96" t="s">
        <v>33</v>
      </c>
      <c r="C38" s="5">
        <v>234</v>
      </c>
      <c r="D38" s="64"/>
      <c r="E38" s="64"/>
      <c r="F38" s="64" t="s">
        <v>0</v>
      </c>
      <c r="G38" s="92"/>
      <c r="H38" s="62">
        <f t="shared" si="1"/>
        <v>46.800000000000004</v>
      </c>
      <c r="I38" s="62">
        <f t="shared" si="2"/>
        <v>280.8</v>
      </c>
    </row>
    <row r="39" spans="1:9" ht="15.75" x14ac:dyDescent="0.25">
      <c r="A39" s="64">
        <v>36</v>
      </c>
      <c r="B39" s="96" t="s">
        <v>34</v>
      </c>
      <c r="C39" s="5">
        <v>234</v>
      </c>
      <c r="D39" s="64"/>
      <c r="E39" s="64"/>
      <c r="F39" s="64" t="s">
        <v>0</v>
      </c>
      <c r="G39" s="92"/>
      <c r="H39" s="62">
        <f t="shared" si="1"/>
        <v>46.800000000000004</v>
      </c>
      <c r="I39" s="62">
        <f t="shared" si="2"/>
        <v>280.8</v>
      </c>
    </row>
    <row r="40" spans="1:9" ht="15.75" x14ac:dyDescent="0.25">
      <c r="A40" s="64">
        <v>37</v>
      </c>
      <c r="B40" s="96" t="s">
        <v>35</v>
      </c>
      <c r="C40" s="5">
        <v>183.6</v>
      </c>
      <c r="D40" s="64"/>
      <c r="E40" s="64"/>
      <c r="F40" s="64" t="s">
        <v>0</v>
      </c>
      <c r="G40" s="92"/>
      <c r="H40" s="62">
        <f t="shared" si="1"/>
        <v>36.72</v>
      </c>
      <c r="I40" s="62">
        <f t="shared" si="2"/>
        <v>220.32</v>
      </c>
    </row>
    <row r="41" spans="1:9" ht="15.75" x14ac:dyDescent="0.25">
      <c r="A41" s="64">
        <v>38</v>
      </c>
      <c r="B41" s="96" t="s">
        <v>36</v>
      </c>
      <c r="C41" s="5">
        <v>234</v>
      </c>
      <c r="D41" s="64"/>
      <c r="E41" s="64"/>
      <c r="F41" s="64" t="s">
        <v>0</v>
      </c>
      <c r="G41" s="92"/>
      <c r="H41" s="62">
        <f t="shared" si="1"/>
        <v>46.800000000000004</v>
      </c>
      <c r="I41" s="62">
        <f t="shared" si="2"/>
        <v>280.8</v>
      </c>
    </row>
    <row r="42" spans="1:9" ht="15.75" x14ac:dyDescent="0.25">
      <c r="A42" s="64">
        <v>39</v>
      </c>
      <c r="B42" s="96" t="s">
        <v>37</v>
      </c>
      <c r="C42" s="5">
        <v>183.6</v>
      </c>
      <c r="D42" s="64"/>
      <c r="E42" s="64"/>
      <c r="F42" s="64" t="s">
        <v>0</v>
      </c>
      <c r="G42" s="92"/>
      <c r="H42" s="62">
        <f t="shared" si="1"/>
        <v>36.72</v>
      </c>
      <c r="I42" s="62">
        <f t="shared" si="2"/>
        <v>220.32</v>
      </c>
    </row>
    <row r="43" spans="1:9" ht="15.75" x14ac:dyDescent="0.25">
      <c r="A43" s="64">
        <v>40</v>
      </c>
      <c r="B43" s="96" t="s">
        <v>38</v>
      </c>
      <c r="C43" s="5">
        <v>234</v>
      </c>
      <c r="D43" s="64"/>
      <c r="E43" s="64"/>
      <c r="F43" s="64" t="s">
        <v>0</v>
      </c>
      <c r="G43" s="92"/>
      <c r="H43" s="62">
        <f t="shared" si="1"/>
        <v>46.800000000000004</v>
      </c>
      <c r="I43" s="62">
        <f t="shared" si="2"/>
        <v>280.8</v>
      </c>
    </row>
    <row r="44" spans="1:9" ht="31.5" x14ac:dyDescent="0.25">
      <c r="A44" s="64">
        <v>41</v>
      </c>
      <c r="B44" s="96" t="s">
        <v>39</v>
      </c>
      <c r="C44" s="5">
        <v>234</v>
      </c>
      <c r="D44" s="64"/>
      <c r="E44" s="64"/>
      <c r="F44" s="64" t="s">
        <v>0</v>
      </c>
      <c r="G44" s="92"/>
      <c r="H44" s="62">
        <f t="shared" si="1"/>
        <v>46.800000000000004</v>
      </c>
      <c r="I44" s="62">
        <f t="shared" si="2"/>
        <v>280.8</v>
      </c>
    </row>
    <row r="45" spans="1:9" ht="15.75" x14ac:dyDescent="0.25">
      <c r="A45" s="64">
        <v>42</v>
      </c>
      <c r="B45" s="96" t="s">
        <v>40</v>
      </c>
      <c r="C45" s="5">
        <v>234</v>
      </c>
      <c r="D45" s="64"/>
      <c r="E45" s="64"/>
      <c r="F45" s="64" t="s">
        <v>0</v>
      </c>
      <c r="G45" s="92"/>
      <c r="H45" s="62">
        <f t="shared" si="1"/>
        <v>46.800000000000004</v>
      </c>
      <c r="I45" s="62">
        <f t="shared" si="2"/>
        <v>280.8</v>
      </c>
    </row>
    <row r="46" spans="1:9" ht="15.75" x14ac:dyDescent="0.25">
      <c r="A46" s="64">
        <v>43</v>
      </c>
      <c r="B46" s="96" t="s">
        <v>41</v>
      </c>
      <c r="C46" s="5">
        <v>234</v>
      </c>
      <c r="D46" s="64"/>
      <c r="E46" s="64"/>
      <c r="F46" s="64" t="s">
        <v>0</v>
      </c>
      <c r="G46" s="92"/>
      <c r="H46" s="62">
        <f t="shared" si="1"/>
        <v>46.800000000000004</v>
      </c>
      <c r="I46" s="62">
        <f t="shared" si="2"/>
        <v>280.8</v>
      </c>
    </row>
    <row r="47" spans="1:9" ht="15.75" x14ac:dyDescent="0.25">
      <c r="A47" s="64">
        <v>44</v>
      </c>
      <c r="B47" s="97" t="s">
        <v>42</v>
      </c>
      <c r="C47" s="5">
        <v>234</v>
      </c>
      <c r="D47" s="64"/>
      <c r="E47" s="64"/>
      <c r="F47" s="64" t="s">
        <v>0</v>
      </c>
      <c r="G47" s="64"/>
      <c r="H47" s="62">
        <f t="shared" si="1"/>
        <v>46.800000000000004</v>
      </c>
      <c r="I47" s="62">
        <f t="shared" si="2"/>
        <v>280.8</v>
      </c>
    </row>
    <row r="48" spans="1:9" ht="15.75" x14ac:dyDescent="0.25">
      <c r="A48" s="64">
        <v>45</v>
      </c>
      <c r="B48" s="96" t="s">
        <v>43</v>
      </c>
      <c r="C48" s="5">
        <v>234</v>
      </c>
      <c r="D48" s="64"/>
      <c r="E48" s="64"/>
      <c r="F48" s="64" t="s">
        <v>0</v>
      </c>
      <c r="G48" s="92"/>
      <c r="H48" s="62">
        <f t="shared" si="1"/>
        <v>46.800000000000004</v>
      </c>
      <c r="I48" s="62">
        <f t="shared" si="2"/>
        <v>280.8</v>
      </c>
    </row>
    <row r="49" spans="1:9" ht="15.75" x14ac:dyDescent="0.25">
      <c r="A49" s="64">
        <v>46</v>
      </c>
      <c r="B49" s="96" t="s">
        <v>44</v>
      </c>
      <c r="C49" s="5">
        <v>183.6</v>
      </c>
      <c r="D49" s="64"/>
      <c r="E49" s="64"/>
      <c r="F49" s="64" t="s">
        <v>0</v>
      </c>
      <c r="G49" s="92" t="s">
        <v>264</v>
      </c>
      <c r="H49" s="62">
        <f t="shared" si="1"/>
        <v>36.72</v>
      </c>
      <c r="I49" s="62">
        <f t="shared" si="2"/>
        <v>220.32</v>
      </c>
    </row>
    <row r="50" spans="1:9" ht="15.75" x14ac:dyDescent="0.25">
      <c r="A50" s="64">
        <v>47</v>
      </c>
      <c r="B50" s="96" t="s">
        <v>46</v>
      </c>
      <c r="C50" s="5">
        <v>183.6</v>
      </c>
      <c r="D50" s="64"/>
      <c r="E50" s="64"/>
      <c r="F50" s="64" t="s">
        <v>0</v>
      </c>
      <c r="G50" s="92"/>
      <c r="H50" s="62">
        <f t="shared" si="1"/>
        <v>36.72</v>
      </c>
      <c r="I50" s="62">
        <f t="shared" si="2"/>
        <v>220.32</v>
      </c>
    </row>
    <row r="51" spans="1:9" ht="15.75" x14ac:dyDescent="0.25">
      <c r="A51" s="64">
        <v>48</v>
      </c>
      <c r="B51" s="96" t="s">
        <v>47</v>
      </c>
      <c r="C51" s="5">
        <v>234</v>
      </c>
      <c r="D51" s="64"/>
      <c r="E51" s="64"/>
      <c r="F51" s="64" t="s">
        <v>0</v>
      </c>
      <c r="G51" s="92"/>
      <c r="H51" s="62">
        <f t="shared" si="1"/>
        <v>46.800000000000004</v>
      </c>
      <c r="I51" s="62">
        <f t="shared" si="2"/>
        <v>280.8</v>
      </c>
    </row>
    <row r="52" spans="1:9" ht="15.75" x14ac:dyDescent="0.25">
      <c r="A52" s="64">
        <v>49</v>
      </c>
      <c r="B52" s="96" t="s">
        <v>49</v>
      </c>
      <c r="C52" s="5">
        <v>183.6</v>
      </c>
      <c r="D52" s="64"/>
      <c r="E52" s="64"/>
      <c r="F52" s="64" t="s">
        <v>0</v>
      </c>
      <c r="G52" s="92"/>
      <c r="H52" s="62">
        <f t="shared" si="1"/>
        <v>36.72</v>
      </c>
      <c r="I52" s="62">
        <f t="shared" si="2"/>
        <v>220.32</v>
      </c>
    </row>
    <row r="53" spans="1:9" ht="31.5" x14ac:dyDescent="0.25">
      <c r="A53" s="64">
        <v>50</v>
      </c>
      <c r="B53" s="96" t="s">
        <v>50</v>
      </c>
      <c r="C53" s="5">
        <v>239.4</v>
      </c>
      <c r="D53" s="64">
        <f>C53*0.1</f>
        <v>23.94</v>
      </c>
      <c r="E53" s="64">
        <f>D53+C53</f>
        <v>263.34000000000003</v>
      </c>
      <c r="F53" s="64" t="s">
        <v>0</v>
      </c>
      <c r="G53" s="2" t="s">
        <v>238</v>
      </c>
      <c r="H53" s="62">
        <f t="shared" si="1"/>
        <v>47.88</v>
      </c>
      <c r="I53" s="62">
        <f t="shared" si="2"/>
        <v>287.28000000000003</v>
      </c>
    </row>
    <row r="54" spans="1:9" ht="15.75" x14ac:dyDescent="0.25">
      <c r="A54" s="64">
        <v>51</v>
      </c>
      <c r="B54" s="96" t="s">
        <v>51</v>
      </c>
      <c r="C54" s="5">
        <v>342</v>
      </c>
      <c r="D54" s="64"/>
      <c r="E54" s="64"/>
      <c r="F54" s="64" t="s">
        <v>0</v>
      </c>
      <c r="G54" s="92" t="s">
        <v>52</v>
      </c>
      <c r="H54" s="62">
        <f t="shared" si="1"/>
        <v>68.400000000000006</v>
      </c>
      <c r="I54" s="62">
        <f t="shared" si="2"/>
        <v>410.4</v>
      </c>
    </row>
    <row r="55" spans="1:9" ht="15.75" x14ac:dyDescent="0.25">
      <c r="A55" s="64">
        <v>52</v>
      </c>
      <c r="B55" s="96" t="s">
        <v>53</v>
      </c>
      <c r="C55" s="5">
        <v>234</v>
      </c>
      <c r="D55" s="64"/>
      <c r="E55" s="64"/>
      <c r="F55" s="64" t="s">
        <v>0</v>
      </c>
      <c r="G55" s="92"/>
      <c r="H55" s="62">
        <f t="shared" si="1"/>
        <v>46.800000000000004</v>
      </c>
      <c r="I55" s="62">
        <f t="shared" si="2"/>
        <v>280.8</v>
      </c>
    </row>
    <row r="56" spans="1:9" ht="31.5" x14ac:dyDescent="0.25">
      <c r="A56" s="64">
        <v>53</v>
      </c>
      <c r="B56" s="96" t="s">
        <v>54</v>
      </c>
      <c r="C56" s="5">
        <v>234</v>
      </c>
      <c r="D56" s="64"/>
      <c r="E56" s="64"/>
      <c r="F56" s="64" t="s">
        <v>0</v>
      </c>
      <c r="G56" s="92"/>
      <c r="H56" s="62">
        <f t="shared" si="1"/>
        <v>46.800000000000004</v>
      </c>
      <c r="I56" s="62">
        <f t="shared" si="2"/>
        <v>280.8</v>
      </c>
    </row>
    <row r="57" spans="1:9" ht="15.75" x14ac:dyDescent="0.25">
      <c r="A57" s="64">
        <v>54</v>
      </c>
      <c r="B57" s="96" t="s">
        <v>55</v>
      </c>
      <c r="C57" s="5">
        <v>183.6</v>
      </c>
      <c r="D57" s="64"/>
      <c r="E57" s="64"/>
      <c r="F57" s="64" t="s">
        <v>0</v>
      </c>
      <c r="G57" s="92"/>
      <c r="H57" s="62">
        <f t="shared" si="1"/>
        <v>36.72</v>
      </c>
      <c r="I57" s="62">
        <f t="shared" si="2"/>
        <v>220.32</v>
      </c>
    </row>
    <row r="58" spans="1:9" ht="15.75" x14ac:dyDescent="0.25">
      <c r="A58" s="64">
        <v>55</v>
      </c>
      <c r="B58" s="96" t="s">
        <v>56</v>
      </c>
      <c r="C58" s="5">
        <v>183.6</v>
      </c>
      <c r="D58" s="64"/>
      <c r="E58" s="64"/>
      <c r="F58" s="64" t="s">
        <v>0</v>
      </c>
      <c r="G58" s="92"/>
      <c r="H58" s="62">
        <f t="shared" si="1"/>
        <v>36.72</v>
      </c>
      <c r="I58" s="62">
        <f t="shared" si="2"/>
        <v>220.32</v>
      </c>
    </row>
    <row r="59" spans="1:9" s="9" customFormat="1" ht="15.75" x14ac:dyDescent="0.25">
      <c r="A59" s="64">
        <v>56</v>
      </c>
      <c r="B59" s="98" t="s">
        <v>64</v>
      </c>
      <c r="C59" s="5">
        <v>234</v>
      </c>
      <c r="D59" s="30"/>
      <c r="E59" s="30"/>
      <c r="F59" s="30" t="s">
        <v>223</v>
      </c>
      <c r="G59" s="88"/>
      <c r="H59" s="62">
        <f t="shared" si="1"/>
        <v>46.800000000000004</v>
      </c>
      <c r="I59" s="62">
        <f t="shared" si="2"/>
        <v>280.8</v>
      </c>
    </row>
    <row r="60" spans="1:9" ht="15.75" x14ac:dyDescent="0.25">
      <c r="A60" s="64">
        <v>57</v>
      </c>
      <c r="B60" s="96" t="s">
        <v>57</v>
      </c>
      <c r="C60" s="5">
        <v>183.6</v>
      </c>
      <c r="D60" s="64"/>
      <c r="E60" s="64"/>
      <c r="F60" s="64" t="s">
        <v>0</v>
      </c>
      <c r="G60" s="92" t="s">
        <v>333</v>
      </c>
      <c r="H60" s="62">
        <f t="shared" si="1"/>
        <v>36.72</v>
      </c>
      <c r="I60" s="62">
        <f t="shared" si="2"/>
        <v>220.32</v>
      </c>
    </row>
    <row r="61" spans="1:9" ht="15.75" x14ac:dyDescent="0.25">
      <c r="A61" s="64">
        <v>58</v>
      </c>
      <c r="B61" s="96" t="s">
        <v>58</v>
      </c>
      <c r="C61" s="5">
        <v>183.6</v>
      </c>
      <c r="D61" s="64"/>
      <c r="E61" s="64"/>
      <c r="F61" s="64" t="s">
        <v>0</v>
      </c>
      <c r="G61" s="92"/>
      <c r="H61" s="62">
        <f t="shared" si="1"/>
        <v>36.72</v>
      </c>
      <c r="I61" s="62">
        <f t="shared" si="2"/>
        <v>220.32</v>
      </c>
    </row>
    <row r="62" spans="1:9" ht="15.75" x14ac:dyDescent="0.25">
      <c r="A62" s="64">
        <v>59</v>
      </c>
      <c r="B62" s="96" t="s">
        <v>59</v>
      </c>
      <c r="C62" s="5">
        <v>183.6</v>
      </c>
      <c r="D62" s="64"/>
      <c r="E62" s="64"/>
      <c r="F62" s="64" t="s">
        <v>0</v>
      </c>
      <c r="G62" s="92"/>
      <c r="H62" s="62">
        <f t="shared" si="1"/>
        <v>36.72</v>
      </c>
      <c r="I62" s="62">
        <f t="shared" si="2"/>
        <v>220.32</v>
      </c>
    </row>
    <row r="63" spans="1:9" ht="15.75" x14ac:dyDescent="0.25">
      <c r="A63" s="64">
        <v>60</v>
      </c>
      <c r="B63" s="96" t="s">
        <v>60</v>
      </c>
      <c r="C63" s="5">
        <v>183.6</v>
      </c>
      <c r="D63" s="64"/>
      <c r="E63" s="64"/>
      <c r="F63" s="64" t="s">
        <v>0</v>
      </c>
      <c r="G63" s="92"/>
      <c r="H63" s="62">
        <f t="shared" si="1"/>
        <v>36.72</v>
      </c>
      <c r="I63" s="62">
        <f t="shared" si="2"/>
        <v>220.32</v>
      </c>
    </row>
    <row r="64" spans="1:9" ht="15.75" x14ac:dyDescent="0.25">
      <c r="A64" s="64">
        <v>61</v>
      </c>
      <c r="B64" s="96" t="s">
        <v>61</v>
      </c>
      <c r="C64" s="5">
        <v>183.6</v>
      </c>
      <c r="D64" s="64"/>
      <c r="E64" s="64"/>
      <c r="F64" s="64" t="s">
        <v>0</v>
      </c>
      <c r="G64" s="92"/>
      <c r="H64" s="62">
        <f t="shared" si="1"/>
        <v>36.72</v>
      </c>
      <c r="I64" s="62">
        <f t="shared" si="2"/>
        <v>220.32</v>
      </c>
    </row>
    <row r="65" spans="1:9" ht="15.75" x14ac:dyDescent="0.25">
      <c r="A65" s="64">
        <v>62</v>
      </c>
      <c r="B65" s="96" t="s">
        <v>62</v>
      </c>
      <c r="C65" s="5">
        <v>234</v>
      </c>
      <c r="D65" s="64"/>
      <c r="E65" s="64"/>
      <c r="F65" s="64" t="s">
        <v>0</v>
      </c>
      <c r="G65" s="5"/>
      <c r="H65" s="62">
        <f t="shared" si="1"/>
        <v>46.800000000000004</v>
      </c>
      <c r="I65" s="62">
        <f t="shared" si="2"/>
        <v>280.8</v>
      </c>
    </row>
    <row r="66" spans="1:9" s="9" customFormat="1" ht="15.75" x14ac:dyDescent="0.25">
      <c r="A66" s="64">
        <v>63</v>
      </c>
      <c r="B66" s="96" t="s">
        <v>310</v>
      </c>
      <c r="C66" s="5">
        <v>183.6</v>
      </c>
      <c r="D66" s="64"/>
      <c r="E66" s="64"/>
      <c r="F66" s="64" t="s">
        <v>0</v>
      </c>
      <c r="G66" s="5"/>
      <c r="H66" s="62">
        <f t="shared" si="1"/>
        <v>36.72</v>
      </c>
      <c r="I66" s="62">
        <f t="shared" si="2"/>
        <v>220.32</v>
      </c>
    </row>
    <row r="67" spans="1:9" s="9" customFormat="1" ht="15.75" x14ac:dyDescent="0.25">
      <c r="A67" s="64">
        <v>64</v>
      </c>
      <c r="B67" s="96" t="s">
        <v>311</v>
      </c>
      <c r="C67" s="5">
        <v>239.4</v>
      </c>
      <c r="D67" s="64"/>
      <c r="E67" s="64"/>
      <c r="F67" s="64" t="s">
        <v>0</v>
      </c>
      <c r="G67" s="5"/>
      <c r="H67" s="62">
        <f t="shared" si="1"/>
        <v>47.88</v>
      </c>
      <c r="I67" s="62">
        <f t="shared" si="2"/>
        <v>287.28000000000003</v>
      </c>
    </row>
    <row r="68" spans="1:9" s="9" customFormat="1" ht="15.75" x14ac:dyDescent="0.25">
      <c r="A68" s="64">
        <v>65</v>
      </c>
      <c r="B68" s="96" t="s">
        <v>312</v>
      </c>
      <c r="C68" s="5"/>
      <c r="D68" s="64"/>
      <c r="E68" s="64"/>
      <c r="F68" s="64" t="s">
        <v>0</v>
      </c>
      <c r="G68" s="5"/>
      <c r="H68" s="62">
        <f t="shared" si="1"/>
        <v>0</v>
      </c>
      <c r="I68" s="62">
        <f t="shared" ref="I68:I69" si="3">C68+H68</f>
        <v>0</v>
      </c>
    </row>
    <row r="69" spans="1:9" ht="15.75" x14ac:dyDescent="0.25">
      <c r="A69" s="64">
        <v>66</v>
      </c>
      <c r="B69" s="96" t="s">
        <v>63</v>
      </c>
      <c r="C69" s="5">
        <v>183.6</v>
      </c>
      <c r="D69" s="64"/>
      <c r="E69" s="64"/>
      <c r="F69" s="64" t="s">
        <v>0</v>
      </c>
      <c r="G69" s="92"/>
      <c r="H69" s="62">
        <f t="shared" ref="H69" si="4">C69*0.2</f>
        <v>36.72</v>
      </c>
      <c r="I69" s="62">
        <f t="shared" si="3"/>
        <v>220.32</v>
      </c>
    </row>
    <row r="70" spans="1:9" ht="24" customHeight="1" x14ac:dyDescent="0.25">
      <c r="A70"/>
      <c r="B70" s="99"/>
    </row>
  </sheetData>
  <mergeCells count="6">
    <mergeCell ref="A1:G1"/>
    <mergeCell ref="A2:A3"/>
    <mergeCell ref="B2:B3"/>
    <mergeCell ref="C2:E2"/>
    <mergeCell ref="F2:F3"/>
    <mergeCell ref="G2:G3"/>
  </mergeCells>
  <pageMargins left="0.25" right="0.25" top="0.75" bottom="0.75" header="0.3" footer="0.3"/>
  <pageSetup paperSize="9" scale="6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31" zoomScaleNormal="100" workbookViewId="0">
      <selection activeCell="J59" sqref="J59:J64"/>
    </sheetView>
  </sheetViews>
  <sheetFormatPr defaultRowHeight="15" x14ac:dyDescent="0.25"/>
  <cols>
    <col min="1" max="1" width="6.140625" bestFit="1" customWidth="1"/>
    <col min="2" max="2" width="31.85546875" customWidth="1"/>
    <col min="3" max="3" width="9.28515625" bestFit="1" customWidth="1"/>
    <col min="4" max="4" width="15.28515625" customWidth="1"/>
    <col min="5" max="5" width="13.28515625" customWidth="1"/>
    <col min="6" max="6" width="9.28515625" bestFit="1" customWidth="1"/>
    <col min="7" max="7" width="27.140625" customWidth="1"/>
    <col min="8" max="8" width="7.5703125" customWidth="1"/>
    <col min="9" max="9" width="10.42578125" customWidth="1"/>
  </cols>
  <sheetData>
    <row r="1" spans="1:11" ht="46.5" customHeight="1" x14ac:dyDescent="0.25">
      <c r="A1" s="111" t="s">
        <v>348</v>
      </c>
      <c r="B1" s="113"/>
      <c r="C1" s="113"/>
      <c r="D1" s="113"/>
      <c r="E1" s="113"/>
      <c r="F1" s="113"/>
      <c r="G1" s="113"/>
    </row>
    <row r="2" spans="1:11" ht="15.75" x14ac:dyDescent="0.25">
      <c r="A2" s="111" t="s">
        <v>258</v>
      </c>
      <c r="B2" s="113" t="s">
        <v>148</v>
      </c>
      <c r="C2" s="113" t="s">
        <v>149</v>
      </c>
      <c r="D2" s="113"/>
      <c r="E2" s="113"/>
      <c r="F2" s="111" t="s">
        <v>321</v>
      </c>
      <c r="G2" s="113" t="s">
        <v>151</v>
      </c>
    </row>
    <row r="3" spans="1:11" ht="47.25" x14ac:dyDescent="0.25">
      <c r="A3" s="113"/>
      <c r="B3" s="113"/>
      <c r="C3" s="65" t="s">
        <v>152</v>
      </c>
      <c r="D3" s="65" t="s">
        <v>153</v>
      </c>
      <c r="E3" s="65" t="s">
        <v>154</v>
      </c>
      <c r="F3" s="113"/>
      <c r="G3" s="113"/>
      <c r="H3" s="85" t="s">
        <v>356</v>
      </c>
      <c r="I3" s="65" t="s">
        <v>307</v>
      </c>
      <c r="J3" s="117" t="s">
        <v>282</v>
      </c>
      <c r="K3" s="117"/>
    </row>
    <row r="4" spans="1:11" ht="15.75" x14ac:dyDescent="0.25">
      <c r="A4" s="65">
        <v>1</v>
      </c>
      <c r="B4" s="2" t="s">
        <v>90</v>
      </c>
      <c r="C4" s="65">
        <v>256.5</v>
      </c>
      <c r="D4" s="65"/>
      <c r="E4" s="65"/>
      <c r="F4" s="65">
        <v>1</v>
      </c>
      <c r="G4" s="2" t="s">
        <v>91</v>
      </c>
      <c r="H4" s="87">
        <f>C4*0.2</f>
        <v>51.300000000000004</v>
      </c>
      <c r="I4" s="62">
        <f t="shared" ref="I4" si="0">C4+H4</f>
        <v>307.8</v>
      </c>
    </row>
    <row r="5" spans="1:11" ht="15.75" x14ac:dyDescent="0.25">
      <c r="A5" s="65">
        <v>2</v>
      </c>
      <c r="B5" s="2" t="s">
        <v>92</v>
      </c>
      <c r="C5" s="65">
        <v>256.5</v>
      </c>
      <c r="D5" s="65"/>
      <c r="E5" s="65"/>
      <c r="F5" s="65"/>
      <c r="G5" s="2"/>
      <c r="H5" s="87">
        <f t="shared" ref="H5:H53" si="1">C5*0.2</f>
        <v>51.300000000000004</v>
      </c>
      <c r="I5" s="62">
        <f t="shared" ref="I5:I53" si="2">C5+H5</f>
        <v>307.8</v>
      </c>
    </row>
    <row r="6" spans="1:11" ht="15.75" x14ac:dyDescent="0.25">
      <c r="A6" s="65">
        <v>3</v>
      </c>
      <c r="B6" s="2" t="s">
        <v>93</v>
      </c>
      <c r="C6" s="65">
        <v>329.4</v>
      </c>
      <c r="D6" s="65"/>
      <c r="E6" s="65"/>
      <c r="F6" s="65"/>
      <c r="G6" s="2"/>
      <c r="H6" s="87">
        <f t="shared" si="1"/>
        <v>65.88</v>
      </c>
      <c r="I6" s="62">
        <f t="shared" si="2"/>
        <v>395.28</v>
      </c>
    </row>
    <row r="7" spans="1:11" ht="15.75" x14ac:dyDescent="0.25">
      <c r="A7" s="65">
        <v>4</v>
      </c>
      <c r="B7" s="2" t="s">
        <v>94</v>
      </c>
      <c r="C7" s="94">
        <v>256.5</v>
      </c>
      <c r="D7" s="65"/>
      <c r="E7" s="65"/>
      <c r="F7" s="65">
        <v>1</v>
      </c>
      <c r="G7" s="2"/>
      <c r="H7" s="87">
        <f t="shared" si="1"/>
        <v>51.300000000000004</v>
      </c>
      <c r="I7" s="62">
        <f t="shared" si="2"/>
        <v>307.8</v>
      </c>
    </row>
    <row r="8" spans="1:11" ht="15.75" x14ac:dyDescent="0.25">
      <c r="A8" s="65">
        <v>5</v>
      </c>
      <c r="B8" s="2" t="s">
        <v>95</v>
      </c>
      <c r="C8" s="65">
        <v>1509.3</v>
      </c>
      <c r="D8" s="65"/>
      <c r="E8" s="65"/>
      <c r="F8" s="65">
        <v>1</v>
      </c>
      <c r="G8" s="2" t="s">
        <v>96</v>
      </c>
      <c r="H8" s="87">
        <f t="shared" si="1"/>
        <v>301.86</v>
      </c>
      <c r="I8" s="62">
        <f t="shared" si="2"/>
        <v>1811.1599999999999</v>
      </c>
    </row>
    <row r="9" spans="1:11" ht="31.5" x14ac:dyDescent="0.25">
      <c r="A9" s="93">
        <v>6</v>
      </c>
      <c r="B9" s="101" t="s">
        <v>97</v>
      </c>
      <c r="C9" s="65">
        <v>631.79999999999995</v>
      </c>
      <c r="D9" s="65"/>
      <c r="E9" s="65"/>
      <c r="F9" s="65">
        <v>2</v>
      </c>
      <c r="G9" s="2" t="s">
        <v>254</v>
      </c>
      <c r="H9" s="87">
        <f t="shared" si="1"/>
        <v>126.36</v>
      </c>
      <c r="I9" s="62">
        <f t="shared" si="2"/>
        <v>758.16</v>
      </c>
    </row>
    <row r="10" spans="1:11" ht="47.25" x14ac:dyDescent="0.25">
      <c r="A10" s="93">
        <v>7</v>
      </c>
      <c r="B10" s="101" t="s">
        <v>98</v>
      </c>
      <c r="C10" s="65">
        <v>704.7</v>
      </c>
      <c r="D10" s="65"/>
      <c r="E10" s="65"/>
      <c r="F10" s="65">
        <v>2</v>
      </c>
      <c r="G10" s="2" t="s">
        <v>99</v>
      </c>
      <c r="H10" s="87">
        <f t="shared" si="1"/>
        <v>140.94000000000003</v>
      </c>
      <c r="I10" s="62">
        <f t="shared" si="2"/>
        <v>845.6400000000001</v>
      </c>
    </row>
    <row r="11" spans="1:11" ht="47.25" x14ac:dyDescent="0.25">
      <c r="A11" s="93">
        <v>8</v>
      </c>
      <c r="B11" s="2" t="s">
        <v>100</v>
      </c>
      <c r="C11" s="65">
        <v>1107</v>
      </c>
      <c r="D11" s="65">
        <f>C11*0.1</f>
        <v>110.7</v>
      </c>
      <c r="E11" s="65">
        <f>C11+D11</f>
        <v>1217.7</v>
      </c>
      <c r="F11" s="65"/>
      <c r="G11" s="2" t="s">
        <v>319</v>
      </c>
      <c r="H11" s="87">
        <f t="shared" si="1"/>
        <v>221.4</v>
      </c>
      <c r="I11" s="62">
        <f t="shared" si="2"/>
        <v>1328.4</v>
      </c>
      <c r="J11" s="62">
        <f>E11*0.2</f>
        <v>243.54000000000002</v>
      </c>
      <c r="K11" s="62">
        <f t="shared" ref="K11" si="3">E11+J11</f>
        <v>1461.24</v>
      </c>
    </row>
    <row r="12" spans="1:11" ht="47.25" x14ac:dyDescent="0.25">
      <c r="A12" s="93">
        <v>9</v>
      </c>
      <c r="B12" s="2" t="s">
        <v>102</v>
      </c>
      <c r="C12" s="65">
        <v>1107</v>
      </c>
      <c r="D12" s="65">
        <f>C12*0.1</f>
        <v>110.7</v>
      </c>
      <c r="E12" s="65">
        <f>C12+D12</f>
        <v>1217.7</v>
      </c>
      <c r="F12" s="65"/>
      <c r="G12" s="2" t="s">
        <v>319</v>
      </c>
      <c r="H12" s="87">
        <f t="shared" si="1"/>
        <v>221.4</v>
      </c>
      <c r="I12" s="62">
        <f t="shared" si="2"/>
        <v>1328.4</v>
      </c>
      <c r="J12" s="62">
        <f>E12*0.2</f>
        <v>243.54000000000002</v>
      </c>
      <c r="K12" s="62">
        <f t="shared" ref="K12" si="4">E12+J12</f>
        <v>1461.24</v>
      </c>
    </row>
    <row r="13" spans="1:11" ht="31.5" x14ac:dyDescent="0.25">
      <c r="A13" s="93">
        <v>10</v>
      </c>
      <c r="B13" s="102" t="s">
        <v>303</v>
      </c>
      <c r="C13" s="65">
        <v>610.20000000000005</v>
      </c>
      <c r="D13" s="65"/>
      <c r="E13" s="65"/>
      <c r="F13" s="65"/>
      <c r="G13" s="2"/>
      <c r="H13" s="87">
        <f t="shared" si="1"/>
        <v>122.04000000000002</v>
      </c>
      <c r="I13" s="62">
        <f t="shared" si="2"/>
        <v>732.24</v>
      </c>
    </row>
    <row r="14" spans="1:11" s="9" customFormat="1" ht="47.25" x14ac:dyDescent="0.25">
      <c r="A14" s="93">
        <v>11</v>
      </c>
      <c r="B14" s="102" t="s">
        <v>302</v>
      </c>
      <c r="C14" s="65">
        <v>183.6</v>
      </c>
      <c r="D14" s="65"/>
      <c r="E14" s="65"/>
      <c r="F14" s="65"/>
      <c r="G14" s="2"/>
      <c r="H14" s="87">
        <f t="shared" si="1"/>
        <v>36.72</v>
      </c>
      <c r="I14" s="62">
        <f t="shared" si="2"/>
        <v>220.32</v>
      </c>
    </row>
    <row r="15" spans="1:11" ht="15.75" x14ac:dyDescent="0.25">
      <c r="A15" s="93">
        <v>12</v>
      </c>
      <c r="B15" s="2" t="s">
        <v>103</v>
      </c>
      <c r="C15" s="65">
        <v>1107</v>
      </c>
      <c r="D15" s="65"/>
      <c r="E15" s="65"/>
      <c r="F15" s="65">
        <v>1</v>
      </c>
      <c r="G15" s="2" t="s">
        <v>104</v>
      </c>
      <c r="H15" s="87">
        <f t="shared" si="1"/>
        <v>221.4</v>
      </c>
      <c r="I15" s="62">
        <f t="shared" si="2"/>
        <v>1328.4</v>
      </c>
    </row>
    <row r="16" spans="1:11" ht="15.75" x14ac:dyDescent="0.25">
      <c r="A16" s="93">
        <v>13</v>
      </c>
      <c r="B16" s="2" t="s">
        <v>105</v>
      </c>
      <c r="C16" s="65">
        <v>1107</v>
      </c>
      <c r="D16" s="65">
        <f>C16*0.1</f>
        <v>110.7</v>
      </c>
      <c r="E16" s="65">
        <f>C16+D16</f>
        <v>1217.7</v>
      </c>
      <c r="F16" s="65">
        <v>1</v>
      </c>
      <c r="G16" s="2" t="s">
        <v>101</v>
      </c>
      <c r="H16" s="87">
        <f t="shared" si="1"/>
        <v>221.4</v>
      </c>
      <c r="I16" s="62">
        <f t="shared" si="2"/>
        <v>1328.4</v>
      </c>
      <c r="J16" s="62">
        <f t="shared" ref="J16" si="5">E16*0.18</f>
        <v>219.18600000000001</v>
      </c>
      <c r="K16" s="62">
        <f t="shared" ref="K16" si="6">E16+J16</f>
        <v>1436.886</v>
      </c>
    </row>
    <row r="17" spans="1:11" ht="31.5" x14ac:dyDescent="0.25">
      <c r="A17" s="93">
        <v>14</v>
      </c>
      <c r="B17" s="2" t="s">
        <v>259</v>
      </c>
      <c r="C17" s="65">
        <v>429.3</v>
      </c>
      <c r="D17" s="65"/>
      <c r="E17" s="65"/>
      <c r="F17" s="65">
        <v>1</v>
      </c>
      <c r="G17" s="2" t="s">
        <v>106</v>
      </c>
      <c r="H17" s="87">
        <f t="shared" si="1"/>
        <v>85.860000000000014</v>
      </c>
      <c r="I17" s="62">
        <f t="shared" si="2"/>
        <v>515.16000000000008</v>
      </c>
    </row>
    <row r="18" spans="1:11" ht="15.75" x14ac:dyDescent="0.25">
      <c r="A18" s="93">
        <v>15</v>
      </c>
      <c r="B18" s="2" t="s">
        <v>107</v>
      </c>
      <c r="C18" s="65">
        <v>302.39999999999998</v>
      </c>
      <c r="D18" s="65"/>
      <c r="E18" s="65"/>
      <c r="F18" s="65">
        <v>1</v>
      </c>
      <c r="G18" s="2" t="s">
        <v>108</v>
      </c>
      <c r="H18" s="87">
        <f t="shared" si="1"/>
        <v>60.48</v>
      </c>
      <c r="I18" s="62">
        <f t="shared" si="2"/>
        <v>362.88</v>
      </c>
    </row>
    <row r="19" spans="1:11" ht="63" x14ac:dyDescent="0.25">
      <c r="A19" s="93">
        <v>16</v>
      </c>
      <c r="B19" s="2" t="s">
        <v>109</v>
      </c>
      <c r="C19" s="65">
        <v>1662.03</v>
      </c>
      <c r="D19" s="65"/>
      <c r="E19" s="65"/>
      <c r="F19" s="65">
        <v>1</v>
      </c>
      <c r="G19" s="2" t="s">
        <v>239</v>
      </c>
      <c r="H19" s="87">
        <f t="shared" si="1"/>
        <v>332.40600000000001</v>
      </c>
      <c r="I19" s="62">
        <f t="shared" si="2"/>
        <v>1994.4359999999999</v>
      </c>
    </row>
    <row r="20" spans="1:11" ht="31.5" x14ac:dyDescent="0.25">
      <c r="A20" s="93">
        <v>17</v>
      </c>
      <c r="B20" s="2" t="s">
        <v>110</v>
      </c>
      <c r="C20" s="65">
        <v>426.6</v>
      </c>
      <c r="D20" s="65">
        <f>C20*0.1</f>
        <v>42.660000000000004</v>
      </c>
      <c r="E20" s="65">
        <f>C20+D20</f>
        <v>469.26000000000005</v>
      </c>
      <c r="F20" s="65">
        <v>1</v>
      </c>
      <c r="G20" s="2" t="s">
        <v>285</v>
      </c>
      <c r="H20" s="87">
        <f t="shared" si="1"/>
        <v>85.320000000000007</v>
      </c>
      <c r="I20" s="62">
        <f t="shared" si="2"/>
        <v>511.92</v>
      </c>
      <c r="J20" s="62">
        <f>E20*0.2</f>
        <v>93.852000000000018</v>
      </c>
      <c r="K20" s="62">
        <f t="shared" ref="K20" si="7">E20+J20</f>
        <v>563.11200000000008</v>
      </c>
    </row>
    <row r="21" spans="1:11" ht="15.75" x14ac:dyDescent="0.25">
      <c r="A21" s="93">
        <v>18</v>
      </c>
      <c r="B21" s="2" t="s">
        <v>111</v>
      </c>
      <c r="C21" s="65">
        <v>540</v>
      </c>
      <c r="D21" s="65"/>
      <c r="E21" s="65"/>
      <c r="F21" s="65">
        <v>1</v>
      </c>
      <c r="G21" s="2"/>
      <c r="H21" s="87">
        <f t="shared" si="1"/>
        <v>108</v>
      </c>
      <c r="I21" s="62">
        <f t="shared" si="2"/>
        <v>648</v>
      </c>
      <c r="K21" s="9"/>
    </row>
    <row r="22" spans="1:11" ht="47.25" x14ac:dyDescent="0.25">
      <c r="A22" s="93">
        <v>19</v>
      </c>
      <c r="B22" s="2" t="s">
        <v>112</v>
      </c>
      <c r="C22" s="65">
        <v>1107</v>
      </c>
      <c r="D22" s="65">
        <f>C22*0.1</f>
        <v>110.7</v>
      </c>
      <c r="E22" s="65">
        <f>C22+D22</f>
        <v>1217.7</v>
      </c>
      <c r="F22" s="65">
        <v>1</v>
      </c>
      <c r="G22" s="2" t="s">
        <v>319</v>
      </c>
      <c r="H22" s="87">
        <f t="shared" si="1"/>
        <v>221.4</v>
      </c>
      <c r="I22" s="62">
        <f t="shared" si="2"/>
        <v>1328.4</v>
      </c>
      <c r="J22" s="62">
        <f>E22*0.2</f>
        <v>243.54000000000002</v>
      </c>
      <c r="K22" s="62">
        <f t="shared" ref="K22" si="8">E22+J22</f>
        <v>1461.24</v>
      </c>
    </row>
    <row r="23" spans="1:11" ht="47.25" x14ac:dyDescent="0.25">
      <c r="A23" s="93">
        <v>20</v>
      </c>
      <c r="B23" s="2" t="s">
        <v>113</v>
      </c>
      <c r="C23" s="65">
        <v>1107</v>
      </c>
      <c r="D23" s="65">
        <f>C23*0.1</f>
        <v>110.7</v>
      </c>
      <c r="E23" s="65">
        <f>C23+D23</f>
        <v>1217.7</v>
      </c>
      <c r="F23" s="65">
        <v>1</v>
      </c>
      <c r="G23" s="2" t="s">
        <v>319</v>
      </c>
      <c r="H23" s="87">
        <f t="shared" si="1"/>
        <v>221.4</v>
      </c>
      <c r="I23" s="62">
        <f t="shared" si="2"/>
        <v>1328.4</v>
      </c>
      <c r="J23" s="62">
        <f>E23*0.2</f>
        <v>243.54000000000002</v>
      </c>
      <c r="K23" s="62">
        <f t="shared" ref="K23" si="9">E23+J23</f>
        <v>1461.24</v>
      </c>
    </row>
    <row r="24" spans="1:11" ht="15.75" x14ac:dyDescent="0.25">
      <c r="A24" s="93">
        <v>21</v>
      </c>
      <c r="B24" s="2" t="s">
        <v>114</v>
      </c>
      <c r="C24" s="65">
        <v>256.5</v>
      </c>
      <c r="D24" s="65"/>
      <c r="E24" s="65"/>
      <c r="F24" s="65">
        <v>1</v>
      </c>
      <c r="G24" s="2" t="s">
        <v>115</v>
      </c>
      <c r="H24" s="87">
        <f t="shared" si="1"/>
        <v>51.300000000000004</v>
      </c>
      <c r="I24" s="62">
        <f t="shared" si="2"/>
        <v>307.8</v>
      </c>
    </row>
    <row r="25" spans="1:11" s="9" customFormat="1" ht="15.75" x14ac:dyDescent="0.25">
      <c r="A25" s="93">
        <v>22</v>
      </c>
      <c r="B25" s="2" t="s">
        <v>266</v>
      </c>
      <c r="C25" s="65">
        <v>464.4</v>
      </c>
      <c r="D25" s="65"/>
      <c r="E25" s="65"/>
      <c r="F25" s="65">
        <v>1</v>
      </c>
      <c r="G25" s="2" t="s">
        <v>115</v>
      </c>
      <c r="H25" s="87">
        <f t="shared" si="1"/>
        <v>92.88</v>
      </c>
      <c r="I25" s="62">
        <f t="shared" si="2"/>
        <v>557.28</v>
      </c>
    </row>
    <row r="26" spans="1:11" ht="15.75" x14ac:dyDescent="0.25">
      <c r="A26" s="93">
        <v>23</v>
      </c>
      <c r="B26" s="2" t="s">
        <v>116</v>
      </c>
      <c r="C26" s="65">
        <v>777.6</v>
      </c>
      <c r="D26" s="65"/>
      <c r="E26" s="65"/>
      <c r="F26" s="65"/>
      <c r="G26" s="2" t="s">
        <v>117</v>
      </c>
      <c r="H26" s="87">
        <f t="shared" si="1"/>
        <v>155.52000000000001</v>
      </c>
      <c r="I26" s="62">
        <f t="shared" si="2"/>
        <v>933.12</v>
      </c>
    </row>
    <row r="27" spans="1:11" ht="15.75" x14ac:dyDescent="0.25">
      <c r="A27" s="93">
        <v>24</v>
      </c>
      <c r="B27" s="2" t="s">
        <v>118</v>
      </c>
      <c r="C27" s="65">
        <v>329.4</v>
      </c>
      <c r="D27" s="65"/>
      <c r="E27" s="65"/>
      <c r="F27" s="65">
        <v>1</v>
      </c>
      <c r="G27" s="2" t="s">
        <v>115</v>
      </c>
      <c r="H27" s="87">
        <f t="shared" si="1"/>
        <v>65.88</v>
      </c>
      <c r="I27" s="62">
        <f t="shared" si="2"/>
        <v>395.28</v>
      </c>
    </row>
    <row r="28" spans="1:11" ht="15.75" x14ac:dyDescent="0.25">
      <c r="A28" s="93">
        <v>25</v>
      </c>
      <c r="B28" s="5" t="s">
        <v>240</v>
      </c>
      <c r="C28" s="65">
        <v>171</v>
      </c>
      <c r="D28" s="31"/>
      <c r="E28" s="31"/>
      <c r="F28" s="5">
        <v>1</v>
      </c>
      <c r="G28" s="5"/>
      <c r="H28" s="87">
        <f t="shared" si="1"/>
        <v>34.200000000000003</v>
      </c>
      <c r="I28" s="62">
        <f t="shared" si="2"/>
        <v>205.2</v>
      </c>
    </row>
    <row r="29" spans="1:11" ht="15.75" x14ac:dyDescent="0.25">
      <c r="A29" s="93">
        <v>26</v>
      </c>
      <c r="B29" s="2" t="s">
        <v>119</v>
      </c>
      <c r="C29" s="65">
        <v>256.5</v>
      </c>
      <c r="D29" s="65" t="s">
        <v>264</v>
      </c>
      <c r="E29" s="65"/>
      <c r="F29" s="65"/>
      <c r="G29" s="2" t="s">
        <v>120</v>
      </c>
      <c r="H29" s="87">
        <f t="shared" si="1"/>
        <v>51.300000000000004</v>
      </c>
      <c r="I29" s="62">
        <f t="shared" si="2"/>
        <v>307.8</v>
      </c>
    </row>
    <row r="30" spans="1:11" ht="15.75" x14ac:dyDescent="0.25">
      <c r="A30" s="93">
        <v>27</v>
      </c>
      <c r="B30" s="2" t="s">
        <v>121</v>
      </c>
      <c r="C30" s="65">
        <v>376.2</v>
      </c>
      <c r="D30" s="65"/>
      <c r="E30" s="65"/>
      <c r="F30" s="65"/>
      <c r="G30" s="2" t="s">
        <v>299</v>
      </c>
      <c r="H30" s="87">
        <f t="shared" si="1"/>
        <v>75.239999999999995</v>
      </c>
      <c r="I30" s="62">
        <f t="shared" si="2"/>
        <v>451.44</v>
      </c>
    </row>
    <row r="31" spans="1:11" ht="31.5" x14ac:dyDescent="0.25">
      <c r="A31" s="93">
        <v>28</v>
      </c>
      <c r="B31" s="2" t="s">
        <v>122</v>
      </c>
      <c r="C31" s="65">
        <v>500</v>
      </c>
      <c r="D31" s="65">
        <f>C31*0.1</f>
        <v>50</v>
      </c>
      <c r="E31" s="65">
        <f>C31+D31</f>
        <v>550</v>
      </c>
      <c r="F31" s="65"/>
      <c r="G31" s="2" t="s">
        <v>123</v>
      </c>
      <c r="H31" s="87">
        <f t="shared" si="1"/>
        <v>100</v>
      </c>
      <c r="I31" s="62">
        <f t="shared" si="2"/>
        <v>600</v>
      </c>
      <c r="J31" s="62">
        <f>E31*0.2</f>
        <v>110</v>
      </c>
      <c r="K31" s="62">
        <f t="shared" ref="K31" si="10">E31+J31</f>
        <v>660</v>
      </c>
    </row>
    <row r="32" spans="1:11" s="9" customFormat="1" ht="15.75" x14ac:dyDescent="0.25">
      <c r="A32" s="93">
        <v>29</v>
      </c>
      <c r="B32" s="2" t="s">
        <v>298</v>
      </c>
      <c r="C32" s="65">
        <v>203.4</v>
      </c>
      <c r="D32" s="65"/>
      <c r="E32" s="65"/>
      <c r="F32" s="65"/>
      <c r="G32" s="2"/>
      <c r="H32" s="87">
        <f t="shared" si="1"/>
        <v>40.680000000000007</v>
      </c>
      <c r="I32" s="62">
        <f t="shared" si="2"/>
        <v>244.08</v>
      </c>
      <c r="J32" s="53"/>
      <c r="K32" s="53"/>
    </row>
    <row r="33" spans="1:11" ht="15.75" x14ac:dyDescent="0.25">
      <c r="A33" s="93">
        <v>30</v>
      </c>
      <c r="B33" s="2" t="s">
        <v>124</v>
      </c>
      <c r="C33" s="65">
        <v>329.4</v>
      </c>
      <c r="D33" s="111" t="s">
        <v>125</v>
      </c>
      <c r="E33" s="111"/>
      <c r="F33" s="65">
        <v>1</v>
      </c>
      <c r="G33" s="2" t="s">
        <v>115</v>
      </c>
      <c r="H33" s="87">
        <f t="shared" si="1"/>
        <v>65.88</v>
      </c>
      <c r="I33" s="62">
        <f t="shared" si="2"/>
        <v>395.28</v>
      </c>
    </row>
    <row r="34" spans="1:11" ht="15.75" x14ac:dyDescent="0.25">
      <c r="A34" s="93">
        <v>31</v>
      </c>
      <c r="B34" s="2" t="s">
        <v>126</v>
      </c>
      <c r="C34" s="65">
        <v>513</v>
      </c>
      <c r="D34" s="65"/>
      <c r="E34" s="65"/>
      <c r="F34" s="65">
        <v>1</v>
      </c>
      <c r="G34" s="2" t="s">
        <v>115</v>
      </c>
      <c r="H34" s="87">
        <f t="shared" si="1"/>
        <v>102.60000000000001</v>
      </c>
      <c r="I34" s="62">
        <f t="shared" si="2"/>
        <v>615.6</v>
      </c>
    </row>
    <row r="35" spans="1:11" ht="47.25" x14ac:dyDescent="0.25">
      <c r="A35" s="93">
        <v>32</v>
      </c>
      <c r="B35" s="2" t="s">
        <v>263</v>
      </c>
      <c r="C35" s="65">
        <v>1107</v>
      </c>
      <c r="D35" s="65">
        <f>C35*0.1</f>
        <v>110.7</v>
      </c>
      <c r="E35" s="65">
        <f>C35+D35</f>
        <v>1217.7</v>
      </c>
      <c r="F35" s="65">
        <v>1</v>
      </c>
      <c r="G35" s="2" t="s">
        <v>319</v>
      </c>
      <c r="H35" s="87">
        <f t="shared" si="1"/>
        <v>221.4</v>
      </c>
      <c r="I35" s="62">
        <f t="shared" si="2"/>
        <v>1328.4</v>
      </c>
      <c r="J35" s="62">
        <f>E35*0.2</f>
        <v>243.54000000000002</v>
      </c>
      <c r="K35" s="62">
        <f t="shared" ref="K35" si="11">E35+J35</f>
        <v>1461.24</v>
      </c>
    </row>
    <row r="36" spans="1:11" ht="15.75" x14ac:dyDescent="0.25">
      <c r="A36" s="93">
        <v>33</v>
      </c>
      <c r="B36" s="2" t="s">
        <v>127</v>
      </c>
      <c r="C36" s="65">
        <v>558</v>
      </c>
      <c r="D36" s="65"/>
      <c r="E36" s="65"/>
      <c r="F36" s="65">
        <v>2</v>
      </c>
      <c r="G36" s="2" t="s">
        <v>99</v>
      </c>
      <c r="H36" s="87">
        <f t="shared" si="1"/>
        <v>111.60000000000001</v>
      </c>
      <c r="I36" s="62">
        <f t="shared" si="2"/>
        <v>669.6</v>
      </c>
    </row>
    <row r="37" spans="1:11" ht="15.75" x14ac:dyDescent="0.25">
      <c r="A37" s="93">
        <v>34</v>
      </c>
      <c r="B37" s="2" t="s">
        <v>128</v>
      </c>
      <c r="C37" s="65">
        <v>329.4</v>
      </c>
      <c r="D37" s="65"/>
      <c r="E37" s="65"/>
      <c r="F37" s="65">
        <v>1</v>
      </c>
      <c r="G37" s="2" t="s">
        <v>130</v>
      </c>
      <c r="H37" s="87">
        <f t="shared" si="1"/>
        <v>65.88</v>
      </c>
      <c r="I37" s="62">
        <f t="shared" si="2"/>
        <v>395.28</v>
      </c>
    </row>
    <row r="38" spans="1:11" ht="15.75" x14ac:dyDescent="0.25">
      <c r="A38" s="93">
        <v>35</v>
      </c>
      <c r="B38" s="2" t="s">
        <v>129</v>
      </c>
      <c r="C38" s="65">
        <v>1200</v>
      </c>
      <c r="D38" s="65"/>
      <c r="E38" s="65"/>
      <c r="F38" s="65">
        <v>2</v>
      </c>
      <c r="G38" s="2" t="s">
        <v>130</v>
      </c>
      <c r="H38" s="87">
        <f t="shared" si="1"/>
        <v>240</v>
      </c>
      <c r="I38" s="62">
        <f t="shared" si="2"/>
        <v>1440</v>
      </c>
    </row>
    <row r="39" spans="1:11" ht="15.75" x14ac:dyDescent="0.25">
      <c r="A39" s="93">
        <v>36</v>
      </c>
      <c r="B39" s="2" t="s">
        <v>131</v>
      </c>
      <c r="C39" s="65">
        <v>275.39999999999998</v>
      </c>
      <c r="D39" s="65"/>
      <c r="E39" s="65"/>
      <c r="F39" s="65">
        <v>1</v>
      </c>
      <c r="G39" s="2" t="s">
        <v>132</v>
      </c>
      <c r="H39" s="87">
        <f t="shared" si="1"/>
        <v>55.08</v>
      </c>
      <c r="I39" s="62">
        <f t="shared" si="2"/>
        <v>330.47999999999996</v>
      </c>
    </row>
    <row r="40" spans="1:11" ht="31.5" x14ac:dyDescent="0.25">
      <c r="A40" s="93">
        <v>37</v>
      </c>
      <c r="B40" s="2" t="s">
        <v>133</v>
      </c>
      <c r="C40" s="65">
        <v>286.2</v>
      </c>
      <c r="D40" s="65"/>
      <c r="E40" s="65"/>
      <c r="F40" s="65">
        <v>2</v>
      </c>
      <c r="G40" s="2" t="s">
        <v>132</v>
      </c>
      <c r="H40" s="87">
        <f t="shared" si="1"/>
        <v>57.24</v>
      </c>
      <c r="I40" s="62">
        <f t="shared" si="2"/>
        <v>343.44</v>
      </c>
    </row>
    <row r="41" spans="1:11" ht="15.75" x14ac:dyDescent="0.25">
      <c r="A41" s="93">
        <v>38</v>
      </c>
      <c r="B41" s="2" t="s">
        <v>134</v>
      </c>
      <c r="C41" s="65">
        <v>256.5</v>
      </c>
      <c r="D41" s="65"/>
      <c r="E41" s="65"/>
      <c r="F41" s="65"/>
      <c r="G41" s="2"/>
      <c r="H41" s="87">
        <f t="shared" si="1"/>
        <v>51.300000000000004</v>
      </c>
      <c r="I41" s="62">
        <f t="shared" si="2"/>
        <v>307.8</v>
      </c>
    </row>
    <row r="42" spans="1:11" ht="15.75" x14ac:dyDescent="0.25">
      <c r="A42" s="93">
        <v>39</v>
      </c>
      <c r="B42" s="2" t="s">
        <v>135</v>
      </c>
      <c r="C42" s="65">
        <v>375.3</v>
      </c>
      <c r="D42" s="65"/>
      <c r="E42" s="65"/>
      <c r="F42" s="65">
        <v>2</v>
      </c>
      <c r="G42" s="2" t="s">
        <v>136</v>
      </c>
      <c r="H42" s="87">
        <f t="shared" si="1"/>
        <v>75.06</v>
      </c>
      <c r="I42" s="62">
        <f t="shared" si="2"/>
        <v>450.36</v>
      </c>
    </row>
    <row r="43" spans="1:11" ht="31.5" x14ac:dyDescent="0.25">
      <c r="A43" s="93">
        <v>40</v>
      </c>
      <c r="B43" s="2" t="s">
        <v>137</v>
      </c>
      <c r="C43" s="65">
        <v>256.5</v>
      </c>
      <c r="D43" s="65"/>
      <c r="E43" s="65"/>
      <c r="F43" s="65">
        <v>1</v>
      </c>
      <c r="G43" s="2" t="s">
        <v>138</v>
      </c>
      <c r="H43" s="87">
        <f t="shared" si="1"/>
        <v>51.300000000000004</v>
      </c>
      <c r="I43" s="62">
        <f t="shared" si="2"/>
        <v>307.8</v>
      </c>
    </row>
    <row r="44" spans="1:11" ht="31.5" x14ac:dyDescent="0.25">
      <c r="A44" s="93">
        <v>41</v>
      </c>
      <c r="B44" s="2" t="s">
        <v>139</v>
      </c>
      <c r="C44" s="65">
        <v>467.1</v>
      </c>
      <c r="D44" s="65">
        <f>C44*0.1</f>
        <v>46.710000000000008</v>
      </c>
      <c r="E44" s="65">
        <f>C44+D44</f>
        <v>513.81000000000006</v>
      </c>
      <c r="F44" s="65">
        <v>2</v>
      </c>
      <c r="G44" s="2" t="s">
        <v>286</v>
      </c>
      <c r="H44" s="87">
        <f t="shared" si="1"/>
        <v>93.420000000000016</v>
      </c>
      <c r="I44" s="62">
        <f t="shared" si="2"/>
        <v>560.52</v>
      </c>
      <c r="J44" s="62">
        <f>E44*0.2</f>
        <v>102.76200000000001</v>
      </c>
      <c r="K44" s="62">
        <f t="shared" ref="K44" si="12">E44+J44</f>
        <v>616.57200000000012</v>
      </c>
    </row>
    <row r="45" spans="1:11" ht="15.75" x14ac:dyDescent="0.25">
      <c r="A45" s="93">
        <v>42</v>
      </c>
      <c r="B45" s="2" t="s">
        <v>141</v>
      </c>
      <c r="C45" s="65">
        <v>286.2</v>
      </c>
      <c r="D45" s="65"/>
      <c r="E45" s="65"/>
      <c r="F45" s="65">
        <v>1</v>
      </c>
      <c r="G45" s="2" t="s">
        <v>142</v>
      </c>
      <c r="H45" s="87">
        <f t="shared" si="1"/>
        <v>57.24</v>
      </c>
      <c r="I45" s="62">
        <f t="shared" si="2"/>
        <v>343.44</v>
      </c>
    </row>
    <row r="46" spans="1:11" ht="15.75" x14ac:dyDescent="0.25">
      <c r="A46" s="93">
        <v>43</v>
      </c>
      <c r="B46" s="2" t="s">
        <v>143</v>
      </c>
      <c r="C46" s="65">
        <v>429.3</v>
      </c>
      <c r="D46" s="65"/>
      <c r="E46" s="65"/>
      <c r="F46" s="65">
        <v>1</v>
      </c>
      <c r="G46" s="2" t="s">
        <v>140</v>
      </c>
      <c r="H46" s="87">
        <f t="shared" si="1"/>
        <v>85.860000000000014</v>
      </c>
      <c r="I46" s="62">
        <f t="shared" si="2"/>
        <v>515.16000000000008</v>
      </c>
    </row>
    <row r="47" spans="1:11" ht="15.75" x14ac:dyDescent="0.25">
      <c r="A47" s="93">
        <v>44</v>
      </c>
      <c r="B47" s="2" t="s">
        <v>144</v>
      </c>
      <c r="C47" s="65">
        <v>1100</v>
      </c>
      <c r="D47" s="65"/>
      <c r="E47" s="65"/>
      <c r="F47" s="65">
        <v>1</v>
      </c>
      <c r="G47" s="2" t="s">
        <v>130</v>
      </c>
      <c r="H47" s="87">
        <f t="shared" si="1"/>
        <v>220</v>
      </c>
      <c r="I47" s="62">
        <f t="shared" si="2"/>
        <v>1320</v>
      </c>
    </row>
    <row r="48" spans="1:11" s="9" customFormat="1" ht="31.5" x14ac:dyDescent="0.25">
      <c r="A48" s="93">
        <v>45</v>
      </c>
      <c r="B48" s="2" t="s">
        <v>255</v>
      </c>
      <c r="C48" s="65">
        <v>1400</v>
      </c>
      <c r="D48" s="65"/>
      <c r="E48" s="65"/>
      <c r="F48" s="65">
        <v>1</v>
      </c>
      <c r="G48" s="2" t="s">
        <v>256</v>
      </c>
      <c r="H48" s="87">
        <f t="shared" si="1"/>
        <v>280</v>
      </c>
      <c r="I48" s="62">
        <f t="shared" si="2"/>
        <v>1680</v>
      </c>
    </row>
    <row r="49" spans="1:11" ht="15.75" x14ac:dyDescent="0.25">
      <c r="A49" s="93">
        <v>46</v>
      </c>
      <c r="B49" s="2" t="s">
        <v>267</v>
      </c>
      <c r="C49" s="65">
        <v>1368.18</v>
      </c>
      <c r="D49" s="65" t="s">
        <v>309</v>
      </c>
      <c r="E49" s="65"/>
      <c r="F49" s="32" t="s">
        <v>145</v>
      </c>
      <c r="G49" s="2" t="s">
        <v>146</v>
      </c>
      <c r="H49" s="87">
        <f t="shared" si="1"/>
        <v>273.63600000000002</v>
      </c>
      <c r="I49" s="62">
        <f t="shared" si="2"/>
        <v>1641.816</v>
      </c>
    </row>
    <row r="50" spans="1:11" s="9" customFormat="1" ht="15.75" x14ac:dyDescent="0.25">
      <c r="A50" s="93">
        <v>47</v>
      </c>
      <c r="B50" s="2" t="s">
        <v>268</v>
      </c>
      <c r="C50" s="65">
        <v>696.6</v>
      </c>
      <c r="D50" s="65"/>
      <c r="E50" s="65"/>
      <c r="F50" s="32"/>
      <c r="G50" s="33" t="s">
        <v>147</v>
      </c>
      <c r="H50" s="87">
        <f t="shared" si="1"/>
        <v>139.32000000000002</v>
      </c>
      <c r="I50" s="62">
        <f t="shared" si="2"/>
        <v>835.92000000000007</v>
      </c>
    </row>
    <row r="51" spans="1:11" s="9" customFormat="1" ht="31.5" x14ac:dyDescent="0.25">
      <c r="A51" s="93">
        <v>48</v>
      </c>
      <c r="B51" s="2" t="s">
        <v>271</v>
      </c>
      <c r="C51" s="65">
        <v>256.5</v>
      </c>
      <c r="D51" s="65"/>
      <c r="E51" s="65"/>
      <c r="F51" s="32"/>
      <c r="G51" s="2"/>
      <c r="H51" s="87">
        <f t="shared" si="1"/>
        <v>51.300000000000004</v>
      </c>
      <c r="I51" s="62">
        <f t="shared" si="2"/>
        <v>307.8</v>
      </c>
    </row>
    <row r="52" spans="1:11" ht="47.25" x14ac:dyDescent="0.25">
      <c r="A52" s="93">
        <v>49</v>
      </c>
      <c r="B52" s="2" t="s">
        <v>269</v>
      </c>
      <c r="C52" s="65">
        <v>696.6</v>
      </c>
      <c r="D52" s="65">
        <f>C52*0.1</f>
        <v>69.660000000000011</v>
      </c>
      <c r="E52" s="65">
        <f>C52+D52</f>
        <v>766.26</v>
      </c>
      <c r="F52" s="65">
        <v>1</v>
      </c>
      <c r="G52" s="2" t="s">
        <v>261</v>
      </c>
      <c r="H52" s="87">
        <f t="shared" si="1"/>
        <v>139.32000000000002</v>
      </c>
      <c r="I52" s="62">
        <f t="shared" si="2"/>
        <v>835.92000000000007</v>
      </c>
      <c r="J52" s="62">
        <f>E52*0.2</f>
        <v>153.25200000000001</v>
      </c>
      <c r="K52" s="62">
        <f t="shared" ref="K52" si="13">E52+J52</f>
        <v>919.51199999999994</v>
      </c>
    </row>
    <row r="53" spans="1:11" ht="31.5" x14ac:dyDescent="0.25">
      <c r="A53" s="93">
        <v>50</v>
      </c>
      <c r="B53" s="49" t="s">
        <v>270</v>
      </c>
      <c r="C53" s="90">
        <v>564.29999999999995</v>
      </c>
      <c r="D53" s="50"/>
      <c r="E53" s="50"/>
      <c r="F53" s="50">
        <v>2</v>
      </c>
      <c r="G53" s="58"/>
      <c r="H53" s="87">
        <f t="shared" si="1"/>
        <v>112.86</v>
      </c>
      <c r="I53" s="62">
        <f t="shared" si="2"/>
        <v>677.16</v>
      </c>
    </row>
    <row r="54" spans="1:11" s="9" customFormat="1" ht="15.75" x14ac:dyDescent="0.25">
      <c r="A54" s="118"/>
      <c r="B54" s="118"/>
      <c r="C54" s="118"/>
      <c r="D54" s="118"/>
      <c r="E54" s="118"/>
      <c r="F54" s="118"/>
      <c r="G54" s="118"/>
      <c r="H54" s="89"/>
      <c r="I54" s="89"/>
    </row>
    <row r="55" spans="1:11" s="9" customFormat="1" ht="15.75" x14ac:dyDescent="0.25">
      <c r="A55" s="119"/>
      <c r="B55" s="119"/>
      <c r="C55" s="119"/>
      <c r="D55" s="119"/>
      <c r="E55" s="119"/>
      <c r="F55" s="119"/>
      <c r="G55" s="119"/>
      <c r="H55" s="89"/>
      <c r="I55" s="89"/>
    </row>
    <row r="56" spans="1:11" ht="15.75" x14ac:dyDescent="0.25">
      <c r="A56" s="113" t="s">
        <v>225</v>
      </c>
      <c r="B56" s="113"/>
      <c r="C56" s="113"/>
      <c r="D56" s="113"/>
      <c r="E56" s="113"/>
      <c r="F56" s="113"/>
      <c r="G56" s="113"/>
      <c r="H56" s="46"/>
      <c r="I56" s="46"/>
    </row>
    <row r="57" spans="1:11" ht="15.75" x14ac:dyDescent="0.25">
      <c r="A57" s="111" t="s">
        <v>258</v>
      </c>
      <c r="B57" s="113" t="s">
        <v>148</v>
      </c>
      <c r="C57" s="113" t="s">
        <v>149</v>
      </c>
      <c r="D57" s="113"/>
      <c r="E57" s="113"/>
      <c r="F57" s="111" t="s">
        <v>150</v>
      </c>
      <c r="G57" s="113" t="s">
        <v>151</v>
      </c>
      <c r="H57" s="46"/>
      <c r="I57" s="46"/>
    </row>
    <row r="58" spans="1:11" ht="47.25" x14ac:dyDescent="0.25">
      <c r="A58" s="113"/>
      <c r="B58" s="113"/>
      <c r="C58" s="65" t="s">
        <v>152</v>
      </c>
      <c r="D58" s="65" t="s">
        <v>153</v>
      </c>
      <c r="E58" s="65" t="s">
        <v>154</v>
      </c>
      <c r="F58" s="113"/>
      <c r="G58" s="113"/>
      <c r="H58" s="116" t="s">
        <v>318</v>
      </c>
      <c r="I58" s="116"/>
      <c r="J58" s="117" t="s">
        <v>282</v>
      </c>
      <c r="K58" s="117"/>
    </row>
    <row r="59" spans="1:11" ht="31.5" x14ac:dyDescent="0.25">
      <c r="A59" s="64">
        <v>1</v>
      </c>
      <c r="B59" s="2" t="s">
        <v>155</v>
      </c>
      <c r="C59" s="65">
        <v>1077.3</v>
      </c>
      <c r="D59" s="64">
        <f>C59*0.1</f>
        <v>107.73</v>
      </c>
      <c r="E59" s="40">
        <f t="shared" ref="E59:E62" si="14">D59+C59</f>
        <v>1185.03</v>
      </c>
      <c r="F59" s="64">
        <v>1</v>
      </c>
      <c r="G59" s="33" t="s">
        <v>156</v>
      </c>
      <c r="H59" s="87">
        <f>C59*0.2</f>
        <v>215.46</v>
      </c>
      <c r="I59" s="62">
        <f t="shared" ref="I59" si="15">C59+H59</f>
        <v>1292.76</v>
      </c>
      <c r="J59" s="62">
        <f>E59*0.2</f>
        <v>237.006</v>
      </c>
      <c r="K59" s="62">
        <f t="shared" ref="K59" si="16">E59+J59</f>
        <v>1422.0360000000001</v>
      </c>
    </row>
    <row r="60" spans="1:11" ht="47.25" x14ac:dyDescent="0.25">
      <c r="A60" s="64">
        <v>2</v>
      </c>
      <c r="B60" s="2" t="s">
        <v>244</v>
      </c>
      <c r="C60" s="93">
        <v>1077.3</v>
      </c>
      <c r="D60" s="64">
        <f t="shared" ref="D60:D61" si="17">C60*0.1</f>
        <v>107.73</v>
      </c>
      <c r="E60" s="40">
        <f t="shared" si="14"/>
        <v>1185.03</v>
      </c>
      <c r="F60" s="64">
        <v>1</v>
      </c>
      <c r="G60" s="33" t="s">
        <v>156</v>
      </c>
      <c r="H60" s="87">
        <f t="shared" ref="H60:H64" si="18">C60*0.2</f>
        <v>215.46</v>
      </c>
      <c r="I60" s="62">
        <f t="shared" ref="I60:I64" si="19">C60+H60</f>
        <v>1292.76</v>
      </c>
      <c r="J60" s="62">
        <f t="shared" ref="J60:J64" si="20">E60*0.2</f>
        <v>237.006</v>
      </c>
      <c r="K60" s="62">
        <f t="shared" ref="K60:K64" si="21">E60+J60</f>
        <v>1422.0360000000001</v>
      </c>
    </row>
    <row r="61" spans="1:11" ht="31.5" x14ac:dyDescent="0.25">
      <c r="A61" s="64">
        <v>3</v>
      </c>
      <c r="B61" s="2" t="s">
        <v>157</v>
      </c>
      <c r="C61" s="93">
        <v>1077.3</v>
      </c>
      <c r="D61" s="64">
        <f t="shared" si="17"/>
        <v>107.73</v>
      </c>
      <c r="E61" s="40">
        <f t="shared" si="14"/>
        <v>1185.03</v>
      </c>
      <c r="F61" s="64">
        <v>1</v>
      </c>
      <c r="G61" s="33" t="s">
        <v>156</v>
      </c>
      <c r="H61" s="87">
        <f t="shared" si="18"/>
        <v>215.46</v>
      </c>
      <c r="I61" s="62">
        <f t="shared" si="19"/>
        <v>1292.76</v>
      </c>
      <c r="J61" s="62">
        <f t="shared" si="20"/>
        <v>237.006</v>
      </c>
      <c r="K61" s="62">
        <f t="shared" si="21"/>
        <v>1422.0360000000001</v>
      </c>
    </row>
    <row r="62" spans="1:11" ht="63" x14ac:dyDescent="0.25">
      <c r="A62" s="64">
        <v>4</v>
      </c>
      <c r="B62" s="2" t="s">
        <v>243</v>
      </c>
      <c r="C62" s="93">
        <v>1077.3</v>
      </c>
      <c r="D62" s="64">
        <f>C62*0.1</f>
        <v>107.73</v>
      </c>
      <c r="E62" s="40">
        <f t="shared" si="14"/>
        <v>1185.03</v>
      </c>
      <c r="F62" s="64">
        <v>1</v>
      </c>
      <c r="G62" s="33" t="s">
        <v>156</v>
      </c>
      <c r="H62" s="87">
        <f t="shared" si="18"/>
        <v>215.46</v>
      </c>
      <c r="I62" s="62">
        <f t="shared" si="19"/>
        <v>1292.76</v>
      </c>
      <c r="J62" s="62">
        <f t="shared" si="20"/>
        <v>237.006</v>
      </c>
      <c r="K62" s="62">
        <f t="shared" si="21"/>
        <v>1422.0360000000001</v>
      </c>
    </row>
    <row r="63" spans="1:11" s="9" customFormat="1" ht="15.75" x14ac:dyDescent="0.25">
      <c r="A63" s="64">
        <v>5</v>
      </c>
      <c r="B63" s="2" t="s">
        <v>301</v>
      </c>
      <c r="C63" s="65">
        <v>1077.3</v>
      </c>
      <c r="D63" s="64">
        <v>0</v>
      </c>
      <c r="E63" s="40">
        <v>0</v>
      </c>
      <c r="F63" s="64">
        <v>1</v>
      </c>
      <c r="G63" s="33"/>
      <c r="H63" s="87">
        <f t="shared" si="18"/>
        <v>215.46</v>
      </c>
      <c r="I63" s="62">
        <f t="shared" si="19"/>
        <v>1292.76</v>
      </c>
      <c r="J63" s="62">
        <f t="shared" si="20"/>
        <v>0</v>
      </c>
      <c r="K63" s="62">
        <f t="shared" si="21"/>
        <v>0</v>
      </c>
    </row>
    <row r="64" spans="1:11" ht="15.75" x14ac:dyDescent="0.25">
      <c r="A64" s="64">
        <v>6</v>
      </c>
      <c r="B64" s="2" t="s">
        <v>273</v>
      </c>
      <c r="C64" s="65">
        <v>1107</v>
      </c>
      <c r="D64" s="64">
        <v>0</v>
      </c>
      <c r="E64" s="91">
        <v>0</v>
      </c>
      <c r="F64" s="64">
        <v>1</v>
      </c>
      <c r="G64" s="33" t="s">
        <v>272</v>
      </c>
      <c r="H64" s="87">
        <f t="shared" si="18"/>
        <v>221.4</v>
      </c>
      <c r="I64" s="62">
        <f t="shared" si="19"/>
        <v>1328.4</v>
      </c>
      <c r="J64" s="62">
        <f t="shared" si="20"/>
        <v>0</v>
      </c>
      <c r="K64" s="62">
        <f t="shared" si="21"/>
        <v>0</v>
      </c>
    </row>
    <row r="65" spans="1:7" s="13" customFormat="1" ht="15.75" x14ac:dyDescent="0.25">
      <c r="A65" s="26"/>
      <c r="B65" s="26"/>
      <c r="C65" s="27"/>
      <c r="D65" s="26"/>
      <c r="E65" s="28"/>
      <c r="F65" s="29"/>
      <c r="G65" s="28"/>
    </row>
    <row r="66" spans="1:7" s="13" customFormat="1" ht="15.75" x14ac:dyDescent="0.25">
      <c r="A66" s="14"/>
      <c r="B66" s="17"/>
      <c r="C66" s="18"/>
      <c r="D66" s="17"/>
      <c r="E66" s="18"/>
      <c r="F66" s="18"/>
      <c r="G66" s="18"/>
    </row>
  </sheetData>
  <mergeCells count="17">
    <mergeCell ref="A1:G1"/>
    <mergeCell ref="A2:A3"/>
    <mergeCell ref="B2:B3"/>
    <mergeCell ref="C2:E2"/>
    <mergeCell ref="F2:F3"/>
    <mergeCell ref="G2:G3"/>
    <mergeCell ref="G57:G58"/>
    <mergeCell ref="H58:I58"/>
    <mergeCell ref="J58:K58"/>
    <mergeCell ref="A54:G55"/>
    <mergeCell ref="J3:K3"/>
    <mergeCell ref="D33:E33"/>
    <mergeCell ref="A56:G56"/>
    <mergeCell ref="A57:A58"/>
    <mergeCell ref="B57:B58"/>
    <mergeCell ref="C57:E57"/>
    <mergeCell ref="F57:F58"/>
  </mergeCells>
  <pageMargins left="0.7" right="0.7" top="0.75" bottom="0.75" header="0.3" footer="0.3"/>
  <pageSetup paperSize="9" scale="4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7" workbookViewId="0">
      <selection activeCell="H4" sqref="H4:H27"/>
    </sheetView>
  </sheetViews>
  <sheetFormatPr defaultRowHeight="37.5" customHeight="1" x14ac:dyDescent="0.25"/>
  <cols>
    <col min="1" max="1" width="6.140625" bestFit="1" customWidth="1"/>
    <col min="2" max="2" width="35" customWidth="1"/>
    <col min="3" max="3" width="9.28515625" bestFit="1" customWidth="1"/>
    <col min="4" max="4" width="14" customWidth="1"/>
    <col min="5" max="5" width="13" customWidth="1"/>
    <col min="6" max="6" width="12" customWidth="1"/>
    <col min="7" max="7" width="47" customWidth="1"/>
    <col min="8" max="8" width="7.7109375" customWidth="1"/>
    <col min="9" max="9" width="10.7109375" customWidth="1"/>
  </cols>
  <sheetData>
    <row r="1" spans="1:9" ht="37.5" customHeight="1" x14ac:dyDescent="0.25">
      <c r="A1" s="111" t="s">
        <v>349</v>
      </c>
      <c r="B1" s="113"/>
      <c r="C1" s="113"/>
      <c r="D1" s="113"/>
      <c r="E1" s="113"/>
      <c r="F1" s="113"/>
      <c r="G1" s="115"/>
      <c r="H1" s="76"/>
      <c r="I1" s="77"/>
    </row>
    <row r="2" spans="1:9" ht="37.5" customHeight="1" x14ac:dyDescent="0.25">
      <c r="A2" s="111" t="s">
        <v>258</v>
      </c>
      <c r="B2" s="113" t="s">
        <v>148</v>
      </c>
      <c r="C2" s="113" t="s">
        <v>149</v>
      </c>
      <c r="D2" s="113"/>
      <c r="E2" s="113"/>
      <c r="F2" s="111" t="s">
        <v>150</v>
      </c>
      <c r="G2" s="115" t="s">
        <v>151</v>
      </c>
      <c r="H2" s="78"/>
      <c r="I2" s="79"/>
    </row>
    <row r="3" spans="1:9" ht="46.5" customHeight="1" x14ac:dyDescent="0.25">
      <c r="A3" s="113"/>
      <c r="B3" s="113"/>
      <c r="C3" s="65" t="s">
        <v>221</v>
      </c>
      <c r="D3" s="65" t="s">
        <v>153</v>
      </c>
      <c r="E3" s="65" t="s">
        <v>154</v>
      </c>
      <c r="F3" s="113"/>
      <c r="G3" s="113"/>
      <c r="H3" s="75" t="s">
        <v>356</v>
      </c>
      <c r="I3" s="75" t="s">
        <v>307</v>
      </c>
    </row>
    <row r="4" spans="1:9" ht="31.5" x14ac:dyDescent="0.25">
      <c r="A4" s="64">
        <v>1</v>
      </c>
      <c r="B4" s="2" t="s">
        <v>65</v>
      </c>
      <c r="C4" s="2">
        <v>1107</v>
      </c>
      <c r="D4" s="1"/>
      <c r="E4" s="64"/>
      <c r="F4" s="64" t="s">
        <v>66</v>
      </c>
      <c r="G4" s="33" t="s">
        <v>67</v>
      </c>
      <c r="H4" s="62">
        <f>C4*0.2</f>
        <v>221.4</v>
      </c>
      <c r="I4" s="62">
        <f t="shared" ref="I4" si="0">C4+H4</f>
        <v>1328.4</v>
      </c>
    </row>
    <row r="5" spans="1:9" ht="15.75" x14ac:dyDescent="0.25">
      <c r="A5" s="64">
        <v>2</v>
      </c>
      <c r="B5" s="52" t="s">
        <v>291</v>
      </c>
      <c r="C5" s="2">
        <v>1107</v>
      </c>
      <c r="D5" s="42"/>
      <c r="E5" s="42"/>
      <c r="F5" s="64" t="s">
        <v>66</v>
      </c>
      <c r="G5" s="33" t="s">
        <v>70</v>
      </c>
      <c r="H5" s="62">
        <f t="shared" ref="H5:H27" si="1">C5*0.2</f>
        <v>221.4</v>
      </c>
      <c r="I5" s="62">
        <f t="shared" ref="I5:I27" si="2">C5+H5</f>
        <v>1328.4</v>
      </c>
    </row>
    <row r="6" spans="1:9" ht="15.75" x14ac:dyDescent="0.25">
      <c r="A6" s="64">
        <v>3</v>
      </c>
      <c r="B6" s="52" t="s">
        <v>289</v>
      </c>
      <c r="C6" s="2">
        <v>1107</v>
      </c>
      <c r="D6" s="42"/>
      <c r="E6" s="42"/>
      <c r="F6" s="64" t="s">
        <v>66</v>
      </c>
      <c r="G6" s="33" t="s">
        <v>70</v>
      </c>
      <c r="H6" s="62">
        <f t="shared" si="1"/>
        <v>221.4</v>
      </c>
      <c r="I6" s="62">
        <f t="shared" si="2"/>
        <v>1328.4</v>
      </c>
    </row>
    <row r="7" spans="1:9" ht="15.75" x14ac:dyDescent="0.25">
      <c r="A7" s="64">
        <v>4</v>
      </c>
      <c r="B7" s="2" t="s">
        <v>88</v>
      </c>
      <c r="C7" s="2">
        <v>1116</v>
      </c>
      <c r="D7" s="1"/>
      <c r="E7" s="64"/>
      <c r="F7" s="64" t="s">
        <v>87</v>
      </c>
      <c r="G7" s="33" t="s">
        <v>89</v>
      </c>
      <c r="H7" s="62">
        <f t="shared" si="1"/>
        <v>223.20000000000002</v>
      </c>
      <c r="I7" s="62">
        <f t="shared" si="2"/>
        <v>1339.2</v>
      </c>
    </row>
    <row r="8" spans="1:9" ht="31.5" x14ac:dyDescent="0.25">
      <c r="A8" s="64">
        <v>5</v>
      </c>
      <c r="B8" s="2" t="s">
        <v>68</v>
      </c>
      <c r="C8" s="2">
        <v>1107</v>
      </c>
      <c r="D8" s="1"/>
      <c r="E8" s="64"/>
      <c r="F8" s="64" t="s">
        <v>66</v>
      </c>
      <c r="G8" s="33" t="s">
        <v>67</v>
      </c>
      <c r="H8" s="62">
        <f t="shared" si="1"/>
        <v>221.4</v>
      </c>
      <c r="I8" s="62">
        <f t="shared" si="2"/>
        <v>1328.4</v>
      </c>
    </row>
    <row r="9" spans="1:9" s="9" customFormat="1" ht="15.75" x14ac:dyDescent="0.25">
      <c r="A9" s="64">
        <v>6</v>
      </c>
      <c r="B9" s="2" t="s">
        <v>69</v>
      </c>
      <c r="C9" s="2">
        <v>1107</v>
      </c>
      <c r="D9" s="1"/>
      <c r="E9" s="64"/>
      <c r="F9" s="64" t="s">
        <v>66</v>
      </c>
      <c r="G9" s="33" t="s">
        <v>70</v>
      </c>
      <c r="H9" s="62">
        <f t="shared" si="1"/>
        <v>221.4</v>
      </c>
      <c r="I9" s="62">
        <f t="shared" si="2"/>
        <v>1328.4</v>
      </c>
    </row>
    <row r="10" spans="1:9" ht="15.75" x14ac:dyDescent="0.25">
      <c r="A10" s="64">
        <v>7</v>
      </c>
      <c r="B10" s="2" t="s">
        <v>71</v>
      </c>
      <c r="C10" s="2">
        <v>1107</v>
      </c>
      <c r="D10" s="1"/>
      <c r="E10" s="64"/>
      <c r="F10" s="64" t="s">
        <v>66</v>
      </c>
      <c r="G10" s="33" t="s">
        <v>67</v>
      </c>
      <c r="H10" s="62">
        <f t="shared" si="1"/>
        <v>221.4</v>
      </c>
      <c r="I10" s="62">
        <f t="shared" si="2"/>
        <v>1328.4</v>
      </c>
    </row>
    <row r="11" spans="1:9" ht="15.75" x14ac:dyDescent="0.25">
      <c r="A11" s="64">
        <v>8</v>
      </c>
      <c r="B11" s="2" t="s">
        <v>260</v>
      </c>
      <c r="C11" s="2">
        <v>518.4</v>
      </c>
      <c r="D11" s="1"/>
      <c r="E11" s="64"/>
      <c r="F11" s="64" t="s">
        <v>66</v>
      </c>
      <c r="G11" s="33"/>
      <c r="H11" s="62">
        <f t="shared" si="1"/>
        <v>103.68</v>
      </c>
      <c r="I11" s="62">
        <f t="shared" si="2"/>
        <v>622.07999999999993</v>
      </c>
    </row>
    <row r="12" spans="1:9" ht="15.75" x14ac:dyDescent="0.25">
      <c r="A12" s="64">
        <v>9</v>
      </c>
      <c r="B12" s="2" t="s">
        <v>72</v>
      </c>
      <c r="C12" s="2">
        <v>1107</v>
      </c>
      <c r="D12" s="1"/>
      <c r="E12" s="64"/>
      <c r="F12" s="64" t="s">
        <v>66</v>
      </c>
      <c r="G12" s="33" t="s">
        <v>70</v>
      </c>
      <c r="H12" s="62">
        <f t="shared" si="1"/>
        <v>221.4</v>
      </c>
      <c r="I12" s="62">
        <f t="shared" si="2"/>
        <v>1328.4</v>
      </c>
    </row>
    <row r="13" spans="1:9" ht="15.75" x14ac:dyDescent="0.25">
      <c r="A13" s="64">
        <v>10</v>
      </c>
      <c r="B13" s="52" t="s">
        <v>293</v>
      </c>
      <c r="C13" s="2">
        <v>1107</v>
      </c>
      <c r="D13" s="42"/>
      <c r="E13" s="42"/>
      <c r="F13" s="64" t="s">
        <v>66</v>
      </c>
      <c r="G13" s="33" t="s">
        <v>70</v>
      </c>
      <c r="H13" s="62">
        <f t="shared" si="1"/>
        <v>221.4</v>
      </c>
      <c r="I13" s="62">
        <f t="shared" si="2"/>
        <v>1328.4</v>
      </c>
    </row>
    <row r="14" spans="1:9" ht="15.75" x14ac:dyDescent="0.25">
      <c r="A14" s="64">
        <v>11</v>
      </c>
      <c r="B14" s="2" t="s">
        <v>292</v>
      </c>
      <c r="C14" s="2">
        <v>1107</v>
      </c>
      <c r="D14" s="1"/>
      <c r="E14" s="64"/>
      <c r="F14" s="64" t="s">
        <v>66</v>
      </c>
      <c r="G14" s="33" t="s">
        <v>70</v>
      </c>
      <c r="H14" s="62">
        <f t="shared" si="1"/>
        <v>221.4</v>
      </c>
      <c r="I14" s="62">
        <f t="shared" si="2"/>
        <v>1328.4</v>
      </c>
    </row>
    <row r="15" spans="1:9" ht="31.5" x14ac:dyDescent="0.25">
      <c r="A15" s="64">
        <v>12</v>
      </c>
      <c r="B15" s="2" t="s">
        <v>73</v>
      </c>
      <c r="C15" s="2">
        <v>1107</v>
      </c>
      <c r="D15" s="1"/>
      <c r="E15" s="64"/>
      <c r="F15" s="64" t="s">
        <v>66</v>
      </c>
      <c r="G15" s="2" t="s">
        <v>74</v>
      </c>
      <c r="H15" s="62">
        <f t="shared" si="1"/>
        <v>221.4</v>
      </c>
      <c r="I15" s="62">
        <f t="shared" si="2"/>
        <v>1328.4</v>
      </c>
    </row>
    <row r="16" spans="1:9" ht="15.75" x14ac:dyDescent="0.25">
      <c r="A16" s="64">
        <v>13</v>
      </c>
      <c r="B16" s="2" t="s">
        <v>75</v>
      </c>
      <c r="C16" s="2">
        <v>1107</v>
      </c>
      <c r="D16" s="1"/>
      <c r="E16" s="64"/>
      <c r="F16" s="64" t="s">
        <v>66</v>
      </c>
      <c r="G16" s="33" t="s">
        <v>70</v>
      </c>
      <c r="H16" s="62">
        <f t="shared" si="1"/>
        <v>221.4</v>
      </c>
      <c r="I16" s="62">
        <f t="shared" si="2"/>
        <v>1328.4</v>
      </c>
    </row>
    <row r="17" spans="1:9" ht="31.5" x14ac:dyDescent="0.25">
      <c r="A17" s="64">
        <v>14</v>
      </c>
      <c r="B17" s="2" t="s">
        <v>224</v>
      </c>
      <c r="C17" s="2">
        <v>540</v>
      </c>
      <c r="D17" s="1"/>
      <c r="E17" s="64"/>
      <c r="F17" s="64" t="s">
        <v>76</v>
      </c>
      <c r="G17" s="2" t="s">
        <v>77</v>
      </c>
      <c r="H17" s="62">
        <f t="shared" si="1"/>
        <v>108</v>
      </c>
      <c r="I17" s="62">
        <f t="shared" si="2"/>
        <v>648</v>
      </c>
    </row>
    <row r="18" spans="1:9" ht="78.75" x14ac:dyDescent="0.25">
      <c r="A18" s="64">
        <v>15</v>
      </c>
      <c r="B18" s="2" t="s">
        <v>241</v>
      </c>
      <c r="C18" s="2">
        <v>1107</v>
      </c>
      <c r="D18" s="1"/>
      <c r="E18" s="64"/>
      <c r="F18" s="64" t="s">
        <v>76</v>
      </c>
      <c r="G18" s="2" t="s">
        <v>262</v>
      </c>
      <c r="H18" s="62">
        <f t="shared" si="1"/>
        <v>221.4</v>
      </c>
      <c r="I18" s="62">
        <f t="shared" si="2"/>
        <v>1328.4</v>
      </c>
    </row>
    <row r="19" spans="1:9" ht="15.75" x14ac:dyDescent="0.25">
      <c r="A19" s="64">
        <v>16</v>
      </c>
      <c r="B19" s="2" t="s">
        <v>78</v>
      </c>
      <c r="C19" s="2">
        <v>1107</v>
      </c>
      <c r="D19" s="1">
        <f>C19*0.1</f>
        <v>110.7</v>
      </c>
      <c r="E19" s="64">
        <f>C19+D19</f>
        <v>1217.7</v>
      </c>
      <c r="F19" s="64" t="s">
        <v>76</v>
      </c>
      <c r="G19" s="33" t="s">
        <v>79</v>
      </c>
      <c r="H19" s="62">
        <f t="shared" si="1"/>
        <v>221.4</v>
      </c>
      <c r="I19" s="62">
        <f t="shared" si="2"/>
        <v>1328.4</v>
      </c>
    </row>
    <row r="20" spans="1:9" ht="15.75" x14ac:dyDescent="0.25">
      <c r="A20" s="64">
        <v>17</v>
      </c>
      <c r="B20" s="2" t="s">
        <v>80</v>
      </c>
      <c r="C20" s="2">
        <v>1107</v>
      </c>
      <c r="D20" s="1"/>
      <c r="E20" s="64"/>
      <c r="F20" s="64" t="s">
        <v>76</v>
      </c>
      <c r="G20" s="33" t="s">
        <v>276</v>
      </c>
      <c r="H20" s="62">
        <f t="shared" si="1"/>
        <v>221.4</v>
      </c>
      <c r="I20" s="62">
        <f t="shared" si="2"/>
        <v>1328.4</v>
      </c>
    </row>
    <row r="21" spans="1:9" ht="15.75" x14ac:dyDescent="0.25">
      <c r="A21" s="64">
        <v>18</v>
      </c>
      <c r="B21" s="2" t="s">
        <v>290</v>
      </c>
      <c r="C21" s="2">
        <v>1107</v>
      </c>
      <c r="D21" s="1"/>
      <c r="E21" s="64"/>
      <c r="F21" s="64" t="s">
        <v>66</v>
      </c>
      <c r="G21" s="33" t="s">
        <v>70</v>
      </c>
      <c r="H21" s="62">
        <f t="shared" si="1"/>
        <v>221.4</v>
      </c>
      <c r="I21" s="62">
        <f t="shared" si="2"/>
        <v>1328.4</v>
      </c>
    </row>
    <row r="22" spans="1:9" ht="15.75" x14ac:dyDescent="0.25">
      <c r="A22" s="64">
        <v>19</v>
      </c>
      <c r="B22" s="2" t="s">
        <v>81</v>
      </c>
      <c r="C22" s="2">
        <v>1107</v>
      </c>
      <c r="D22" s="1"/>
      <c r="E22" s="64"/>
      <c r="F22" s="64" t="s">
        <v>66</v>
      </c>
      <c r="G22" s="33" t="s">
        <v>70</v>
      </c>
      <c r="H22" s="62">
        <f t="shared" si="1"/>
        <v>221.4</v>
      </c>
      <c r="I22" s="62">
        <f t="shared" si="2"/>
        <v>1328.4</v>
      </c>
    </row>
    <row r="23" spans="1:9" ht="31.5" x14ac:dyDescent="0.25">
      <c r="A23" s="64">
        <v>20</v>
      </c>
      <c r="B23" s="2" t="s">
        <v>82</v>
      </c>
      <c r="C23" s="2">
        <v>1107</v>
      </c>
      <c r="D23" s="1"/>
      <c r="E23" s="64"/>
      <c r="F23" s="64" t="s">
        <v>66</v>
      </c>
      <c r="G23" s="33" t="s">
        <v>67</v>
      </c>
      <c r="H23" s="62">
        <f t="shared" si="1"/>
        <v>221.4</v>
      </c>
      <c r="I23" s="62">
        <f t="shared" si="2"/>
        <v>1328.4</v>
      </c>
    </row>
    <row r="24" spans="1:9" ht="15.75" x14ac:dyDescent="0.25">
      <c r="A24" s="64">
        <v>21</v>
      </c>
      <c r="B24" s="2" t="s">
        <v>84</v>
      </c>
      <c r="C24" s="2">
        <v>1107</v>
      </c>
      <c r="D24" s="1"/>
      <c r="E24" s="64"/>
      <c r="F24" s="64" t="s">
        <v>66</v>
      </c>
      <c r="G24" s="33" t="s">
        <v>67</v>
      </c>
      <c r="H24" s="62">
        <f t="shared" si="1"/>
        <v>221.4</v>
      </c>
      <c r="I24" s="62">
        <f t="shared" si="2"/>
        <v>1328.4</v>
      </c>
    </row>
    <row r="25" spans="1:9" ht="31.5" x14ac:dyDescent="0.25">
      <c r="A25" s="64">
        <v>22</v>
      </c>
      <c r="B25" s="2" t="s">
        <v>85</v>
      </c>
      <c r="C25" s="2">
        <v>518.4</v>
      </c>
      <c r="D25" s="1"/>
      <c r="E25" s="64"/>
      <c r="F25" s="64" t="s">
        <v>76</v>
      </c>
      <c r="G25" s="33" t="s">
        <v>67</v>
      </c>
      <c r="H25" s="62">
        <f t="shared" si="1"/>
        <v>103.68</v>
      </c>
      <c r="I25" s="62">
        <f t="shared" si="2"/>
        <v>622.07999999999993</v>
      </c>
    </row>
    <row r="26" spans="1:9" ht="15.75" x14ac:dyDescent="0.25">
      <c r="A26" s="64">
        <v>23</v>
      </c>
      <c r="B26" s="2" t="s">
        <v>86</v>
      </c>
      <c r="C26" s="2">
        <v>1107</v>
      </c>
      <c r="D26" s="1"/>
      <c r="E26" s="64"/>
      <c r="F26" s="64" t="s">
        <v>66</v>
      </c>
      <c r="G26" s="33" t="s">
        <v>70</v>
      </c>
      <c r="H26" s="62">
        <f t="shared" si="1"/>
        <v>221.4</v>
      </c>
      <c r="I26" s="62">
        <f t="shared" si="2"/>
        <v>1328.4</v>
      </c>
    </row>
    <row r="27" spans="1:9" ht="15.75" x14ac:dyDescent="0.25">
      <c r="A27" s="64">
        <v>24</v>
      </c>
      <c r="B27" s="2" t="s">
        <v>83</v>
      </c>
      <c r="C27" s="2">
        <v>1107</v>
      </c>
      <c r="D27" s="1"/>
      <c r="E27" s="64"/>
      <c r="F27" s="64" t="s">
        <v>66</v>
      </c>
      <c r="G27" s="33" t="s">
        <v>70</v>
      </c>
      <c r="H27" s="62">
        <f t="shared" si="1"/>
        <v>221.4</v>
      </c>
      <c r="I27" s="62">
        <f t="shared" si="2"/>
        <v>1328.4</v>
      </c>
    </row>
    <row r="28" spans="1:9" ht="37.5" customHeight="1" x14ac:dyDescent="0.25">
      <c r="B28" s="51"/>
    </row>
    <row r="29" spans="1:9" ht="37.5" customHeight="1" x14ac:dyDescent="0.25">
      <c r="B29" s="51"/>
      <c r="C29" s="44"/>
    </row>
    <row r="30" spans="1:9" ht="37.5" customHeight="1" x14ac:dyDescent="0.25">
      <c r="C30" s="44"/>
    </row>
    <row r="31" spans="1:9" ht="37.5" customHeight="1" x14ac:dyDescent="0.25">
      <c r="C31" s="44"/>
    </row>
  </sheetData>
  <sortState ref="A4:I27">
    <sortCondition ref="B4:B27"/>
  </sortState>
  <mergeCells count="6">
    <mergeCell ref="A1:G1"/>
    <mergeCell ref="A2:A3"/>
    <mergeCell ref="B2:B3"/>
    <mergeCell ref="C2:E2"/>
    <mergeCell ref="F2:F3"/>
    <mergeCell ref="G2:G3"/>
  </mergeCells>
  <pageMargins left="0.25" right="0.25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L4" sqref="L4"/>
    </sheetView>
  </sheetViews>
  <sheetFormatPr defaultRowHeight="15.75" x14ac:dyDescent="0.25"/>
  <cols>
    <col min="1" max="1" width="6.140625" bestFit="1" customWidth="1"/>
    <col min="2" max="2" width="26.140625" customWidth="1"/>
    <col min="3" max="3" width="9.5703125" style="55" bestFit="1" customWidth="1"/>
    <col min="4" max="4" width="14.140625" customWidth="1"/>
    <col min="5" max="5" width="15.28515625" customWidth="1"/>
    <col min="6" max="6" width="9.28515625" bestFit="1" customWidth="1"/>
    <col min="7" max="7" width="44.28515625" customWidth="1"/>
    <col min="8" max="9" width="10.140625" bestFit="1" customWidth="1"/>
    <col min="11" max="11" width="10.140625" bestFit="1" customWidth="1"/>
  </cols>
  <sheetData>
    <row r="1" spans="1:11" ht="46.9" customHeight="1" x14ac:dyDescent="0.25">
      <c r="A1" s="111" t="s">
        <v>350</v>
      </c>
      <c r="B1" s="113"/>
      <c r="C1" s="113"/>
      <c r="D1" s="113"/>
      <c r="E1" s="113"/>
      <c r="F1" s="113"/>
      <c r="G1" s="115"/>
      <c r="H1" s="72"/>
      <c r="I1" s="71"/>
      <c r="J1" s="71"/>
      <c r="K1" s="71"/>
    </row>
    <row r="2" spans="1:11" ht="25.9" customHeight="1" x14ac:dyDescent="0.25">
      <c r="A2" s="111" t="s">
        <v>258</v>
      </c>
      <c r="B2" s="113" t="s">
        <v>148</v>
      </c>
      <c r="C2" s="113" t="s">
        <v>149</v>
      </c>
      <c r="D2" s="113"/>
      <c r="E2" s="113"/>
      <c r="F2" s="111" t="s">
        <v>150</v>
      </c>
      <c r="G2" s="115" t="s">
        <v>151</v>
      </c>
      <c r="H2" s="73"/>
      <c r="I2" s="74"/>
      <c r="J2" s="74"/>
      <c r="K2" s="74"/>
    </row>
    <row r="3" spans="1:11" ht="64.150000000000006" customHeight="1" x14ac:dyDescent="0.25">
      <c r="A3" s="113"/>
      <c r="B3" s="113"/>
      <c r="C3" s="65" t="s">
        <v>152</v>
      </c>
      <c r="D3" s="65" t="s">
        <v>153</v>
      </c>
      <c r="E3" s="65" t="s">
        <v>154</v>
      </c>
      <c r="F3" s="113"/>
      <c r="G3" s="113"/>
      <c r="H3" s="121" t="s">
        <v>281</v>
      </c>
      <c r="I3" s="121"/>
      <c r="J3" s="120" t="s">
        <v>282</v>
      </c>
      <c r="K3" s="120"/>
    </row>
    <row r="4" spans="1:11" ht="102.75" x14ac:dyDescent="0.25">
      <c r="A4" s="54">
        <v>1</v>
      </c>
      <c r="B4" s="66" t="s">
        <v>251</v>
      </c>
      <c r="C4" s="69">
        <v>10100</v>
      </c>
      <c r="D4" s="54">
        <f>PRODUCT(C4,0.1)</f>
        <v>1010</v>
      </c>
      <c r="E4" s="54">
        <f>SUM(C4,D4)</f>
        <v>11110</v>
      </c>
      <c r="F4" s="54"/>
      <c r="G4" s="54"/>
      <c r="H4" s="67">
        <f>C4*0.2</f>
        <v>2020</v>
      </c>
      <c r="I4" s="67">
        <f>C4+H4</f>
        <v>12120</v>
      </c>
      <c r="J4" s="67">
        <f>E4*0.2</f>
        <v>2222</v>
      </c>
      <c r="K4" s="67">
        <f>E4+J4</f>
        <v>13332</v>
      </c>
    </row>
    <row r="5" spans="1:11" ht="46.5" x14ac:dyDescent="0.25">
      <c r="A5" s="54">
        <v>2</v>
      </c>
      <c r="B5" s="66" t="s">
        <v>252</v>
      </c>
      <c r="C5" s="69">
        <v>6250</v>
      </c>
      <c r="D5" s="54">
        <f t="shared" ref="D5:D7" si="0">PRODUCT(C5,0.1)</f>
        <v>625</v>
      </c>
      <c r="E5" s="54">
        <f t="shared" ref="E5:E7" si="1">SUM(C5,D5)</f>
        <v>6875</v>
      </c>
      <c r="F5" s="54"/>
      <c r="G5" s="54"/>
      <c r="H5" s="67">
        <f>C5*0.2</f>
        <v>1250</v>
      </c>
      <c r="I5" s="67">
        <f t="shared" ref="I5:I7" si="2">C5+H5</f>
        <v>7500</v>
      </c>
      <c r="J5" s="67">
        <f>E5*0.2</f>
        <v>1375</v>
      </c>
      <c r="K5" s="67">
        <f t="shared" ref="K5:K7" si="3">E5+J5</f>
        <v>8250</v>
      </c>
    </row>
    <row r="6" spans="1:11" ht="57.75" x14ac:dyDescent="0.25">
      <c r="A6" s="54">
        <v>3</v>
      </c>
      <c r="B6" s="66" t="s">
        <v>253</v>
      </c>
      <c r="C6" s="69">
        <v>2350</v>
      </c>
      <c r="D6" s="54">
        <f t="shared" si="0"/>
        <v>235</v>
      </c>
      <c r="E6" s="54">
        <f t="shared" si="1"/>
        <v>2585</v>
      </c>
      <c r="F6" s="54"/>
      <c r="G6" s="70" t="s">
        <v>322</v>
      </c>
      <c r="H6" s="67">
        <f t="shared" ref="H6:H7" si="4">C6*0.2</f>
        <v>470</v>
      </c>
      <c r="I6" s="67">
        <f t="shared" si="2"/>
        <v>2820</v>
      </c>
      <c r="J6" s="67">
        <f t="shared" ref="J6:J7" si="5">E6*0.2</f>
        <v>517</v>
      </c>
      <c r="K6" s="67">
        <f t="shared" si="3"/>
        <v>3102</v>
      </c>
    </row>
    <row r="7" spans="1:11" ht="51.75" customHeight="1" x14ac:dyDescent="0.25">
      <c r="A7" s="54">
        <v>4</v>
      </c>
      <c r="B7" s="68" t="s">
        <v>296</v>
      </c>
      <c r="C7" s="69">
        <v>2350</v>
      </c>
      <c r="D7" s="54">
        <f t="shared" si="0"/>
        <v>235</v>
      </c>
      <c r="E7" s="54">
        <f t="shared" si="1"/>
        <v>2585</v>
      </c>
      <c r="F7" s="54"/>
      <c r="G7" s="70"/>
      <c r="H7" s="67">
        <f t="shared" si="4"/>
        <v>470</v>
      </c>
      <c r="I7" s="67">
        <f t="shared" si="2"/>
        <v>2820</v>
      </c>
      <c r="J7" s="67">
        <f t="shared" si="5"/>
        <v>517</v>
      </c>
      <c r="K7" s="67">
        <f t="shared" si="3"/>
        <v>3102</v>
      </c>
    </row>
    <row r="11" spans="1:11" x14ac:dyDescent="0.25">
      <c r="E11" s="9"/>
    </row>
    <row r="12" spans="1:11" x14ac:dyDescent="0.25">
      <c r="E12" s="9"/>
    </row>
  </sheetData>
  <mergeCells count="8">
    <mergeCell ref="J3:K3"/>
    <mergeCell ref="H3:I3"/>
    <mergeCell ref="A1:G1"/>
    <mergeCell ref="A2:A3"/>
    <mergeCell ref="B2:B3"/>
    <mergeCell ref="C2:E2"/>
    <mergeCell ref="F2:F3"/>
    <mergeCell ref="G2:G3"/>
  </mergeCells>
  <pageMargins left="0.25" right="0.25" top="0.75" bottom="0.75" header="0.3" footer="0.3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J4" sqref="J4:J11"/>
    </sheetView>
  </sheetViews>
  <sheetFormatPr defaultRowHeight="24" customHeight="1" x14ac:dyDescent="0.25"/>
  <cols>
    <col min="1" max="1" width="6.140625" bestFit="1" customWidth="1"/>
    <col min="2" max="2" width="27.7109375" customWidth="1"/>
    <col min="3" max="3" width="9.28515625" bestFit="1" customWidth="1"/>
    <col min="4" max="5" width="12.85546875" bestFit="1" customWidth="1"/>
    <col min="6" max="6" width="13" customWidth="1"/>
    <col min="7" max="7" width="22.85546875" customWidth="1"/>
    <col min="10" max="10" width="11.42578125" customWidth="1"/>
  </cols>
  <sheetData>
    <row r="1" spans="1:11" ht="46.9" customHeight="1" x14ac:dyDescent="0.25">
      <c r="A1" s="111" t="s">
        <v>351</v>
      </c>
      <c r="B1" s="113"/>
      <c r="C1" s="113"/>
      <c r="D1" s="113"/>
      <c r="E1" s="113"/>
      <c r="F1" s="113"/>
      <c r="G1" s="115"/>
      <c r="H1" s="76"/>
      <c r="I1" s="77"/>
      <c r="J1" s="77"/>
      <c r="K1" s="77"/>
    </row>
    <row r="2" spans="1:11" s="6" customFormat="1" ht="24" customHeight="1" x14ac:dyDescent="0.3">
      <c r="A2" s="111" t="s">
        <v>258</v>
      </c>
      <c r="B2" s="113" t="s">
        <v>148</v>
      </c>
      <c r="C2" s="113" t="s">
        <v>149</v>
      </c>
      <c r="D2" s="113"/>
      <c r="E2" s="113"/>
      <c r="F2" s="111" t="s">
        <v>220</v>
      </c>
      <c r="G2" s="115" t="s">
        <v>151</v>
      </c>
      <c r="H2" s="78"/>
      <c r="I2" s="79"/>
      <c r="J2" s="79"/>
      <c r="K2" s="79"/>
    </row>
    <row r="3" spans="1:11" s="6" customFormat="1" ht="52.15" customHeight="1" x14ac:dyDescent="0.3">
      <c r="A3" s="113"/>
      <c r="B3" s="113"/>
      <c r="C3" s="65" t="s">
        <v>152</v>
      </c>
      <c r="D3" s="65" t="s">
        <v>153</v>
      </c>
      <c r="E3" s="65" t="s">
        <v>154</v>
      </c>
      <c r="F3" s="113"/>
      <c r="G3" s="113"/>
      <c r="H3" s="124" t="s">
        <v>281</v>
      </c>
      <c r="I3" s="125"/>
      <c r="J3" s="122" t="s">
        <v>279</v>
      </c>
      <c r="K3" s="122"/>
    </row>
    <row r="4" spans="1:11" ht="15.75" x14ac:dyDescent="0.25">
      <c r="A4" s="64">
        <v>1</v>
      </c>
      <c r="B4" s="2" t="s">
        <v>208</v>
      </c>
      <c r="C4" s="2">
        <v>1140</v>
      </c>
      <c r="D4" s="64">
        <f>PRODUCT(C4,0.1)</f>
        <v>114</v>
      </c>
      <c r="E4" s="64">
        <f>SUM(C4,D4)</f>
        <v>1254</v>
      </c>
      <c r="F4" s="64" t="s">
        <v>87</v>
      </c>
      <c r="G4" s="33" t="s">
        <v>209</v>
      </c>
      <c r="H4" s="62">
        <f>C4*0.2</f>
        <v>228</v>
      </c>
      <c r="I4" s="62">
        <f t="shared" ref="I4" si="0">C4+H4</f>
        <v>1368</v>
      </c>
      <c r="J4" s="62">
        <f>E4*0.2</f>
        <v>250.8</v>
      </c>
      <c r="K4" s="62">
        <f t="shared" ref="K4" si="1">E4+J4</f>
        <v>1504.8</v>
      </c>
    </row>
    <row r="5" spans="1:11" ht="15.75" x14ac:dyDescent="0.25">
      <c r="A5" s="64">
        <v>2</v>
      </c>
      <c r="B5" s="2" t="s">
        <v>210</v>
      </c>
      <c r="C5" s="2">
        <v>1140</v>
      </c>
      <c r="D5" s="64">
        <f t="shared" ref="D5:D11" si="2">PRODUCT(C5,0.1)</f>
        <v>114</v>
      </c>
      <c r="E5" s="64">
        <f t="shared" ref="E5:E11" si="3">SUM(C5,D5)</f>
        <v>1254</v>
      </c>
      <c r="F5" s="64" t="s">
        <v>87</v>
      </c>
      <c r="G5" s="33" t="s">
        <v>209</v>
      </c>
      <c r="H5" s="62">
        <f t="shared" ref="H5:H11" si="4">C5*0.2</f>
        <v>228</v>
      </c>
      <c r="I5" s="62">
        <f t="shared" ref="I5:I11" si="5">C5+H5</f>
        <v>1368</v>
      </c>
      <c r="J5" s="62">
        <f t="shared" ref="J5:J11" si="6">E5*0.2</f>
        <v>250.8</v>
      </c>
      <c r="K5" s="62">
        <f t="shared" ref="K5:K10" si="7">E5+J5</f>
        <v>1504.8</v>
      </c>
    </row>
    <row r="6" spans="1:11" ht="31.5" x14ac:dyDescent="0.25">
      <c r="A6" s="64">
        <v>4</v>
      </c>
      <c r="B6" s="2" t="s">
        <v>211</v>
      </c>
      <c r="C6" s="2">
        <v>1147.5</v>
      </c>
      <c r="D6" s="64"/>
      <c r="E6" s="64"/>
      <c r="F6" s="64" t="s">
        <v>87</v>
      </c>
      <c r="G6" s="33" t="s">
        <v>212</v>
      </c>
      <c r="H6" s="62">
        <f t="shared" si="4"/>
        <v>229.5</v>
      </c>
      <c r="I6" s="62">
        <f t="shared" si="5"/>
        <v>1377</v>
      </c>
      <c r="J6" s="62">
        <f t="shared" si="6"/>
        <v>0</v>
      </c>
      <c r="K6" s="62">
        <v>0</v>
      </c>
    </row>
    <row r="7" spans="1:11" ht="31.5" x14ac:dyDescent="0.25">
      <c r="A7" s="64">
        <v>5</v>
      </c>
      <c r="B7" s="2" t="s">
        <v>327</v>
      </c>
      <c r="C7" s="2">
        <v>3060</v>
      </c>
      <c r="D7" s="64">
        <f t="shared" si="2"/>
        <v>306</v>
      </c>
      <c r="E7" s="64">
        <f t="shared" si="3"/>
        <v>3366</v>
      </c>
      <c r="F7" s="64" t="s">
        <v>87</v>
      </c>
      <c r="G7" s="33" t="s">
        <v>213</v>
      </c>
      <c r="H7" s="62">
        <f t="shared" si="4"/>
        <v>612</v>
      </c>
      <c r="I7" s="62">
        <f t="shared" si="5"/>
        <v>3672</v>
      </c>
      <c r="J7" s="62">
        <f t="shared" si="6"/>
        <v>673.2</v>
      </c>
      <c r="K7" s="62">
        <f>E7+J7</f>
        <v>4039.2</v>
      </c>
    </row>
    <row r="8" spans="1:11" s="9" customFormat="1" ht="15.75" x14ac:dyDescent="0.25">
      <c r="A8" s="64">
        <v>6</v>
      </c>
      <c r="B8" s="2" t="s">
        <v>313</v>
      </c>
      <c r="C8" s="2">
        <v>2052</v>
      </c>
      <c r="D8" s="64"/>
      <c r="E8" s="64"/>
      <c r="F8" s="64" t="s">
        <v>159</v>
      </c>
      <c r="G8" s="33" t="s">
        <v>213</v>
      </c>
      <c r="H8" s="62">
        <f t="shared" si="4"/>
        <v>410.40000000000003</v>
      </c>
      <c r="I8" s="62">
        <f t="shared" si="5"/>
        <v>2462.4</v>
      </c>
      <c r="J8" s="62">
        <f t="shared" si="6"/>
        <v>0</v>
      </c>
      <c r="K8" s="62">
        <v>0</v>
      </c>
    </row>
    <row r="9" spans="1:11" s="9" customFormat="1" ht="15.75" x14ac:dyDescent="0.25">
      <c r="A9" s="64">
        <v>7</v>
      </c>
      <c r="B9" s="2" t="s">
        <v>314</v>
      </c>
      <c r="C9" s="2">
        <v>2052</v>
      </c>
      <c r="D9" s="64"/>
      <c r="E9" s="64"/>
      <c r="F9" s="64" t="s">
        <v>159</v>
      </c>
      <c r="G9" s="33" t="s">
        <v>213</v>
      </c>
      <c r="H9" s="62">
        <f t="shared" si="4"/>
        <v>410.40000000000003</v>
      </c>
      <c r="I9" s="62">
        <f t="shared" si="5"/>
        <v>2462.4</v>
      </c>
      <c r="J9" s="62">
        <f t="shared" si="6"/>
        <v>0</v>
      </c>
      <c r="K9" s="62">
        <v>0</v>
      </c>
    </row>
    <row r="10" spans="1:11" s="9" customFormat="1" ht="47.25" x14ac:dyDescent="0.25">
      <c r="A10" s="64">
        <v>8</v>
      </c>
      <c r="B10" s="2" t="s">
        <v>315</v>
      </c>
      <c r="C10" s="2">
        <v>2052</v>
      </c>
      <c r="D10" s="64"/>
      <c r="E10" s="64"/>
      <c r="F10" s="64" t="s">
        <v>159</v>
      </c>
      <c r="G10" s="33" t="s">
        <v>213</v>
      </c>
      <c r="H10" s="62">
        <f t="shared" si="4"/>
        <v>410.40000000000003</v>
      </c>
      <c r="I10" s="62">
        <f t="shared" si="5"/>
        <v>2462.4</v>
      </c>
      <c r="J10" s="62">
        <f t="shared" si="6"/>
        <v>0</v>
      </c>
      <c r="K10" s="62">
        <f t="shared" si="7"/>
        <v>0</v>
      </c>
    </row>
    <row r="11" spans="1:11" ht="31.5" x14ac:dyDescent="0.25">
      <c r="A11" s="64">
        <v>9</v>
      </c>
      <c r="B11" s="2" t="s">
        <v>214</v>
      </c>
      <c r="C11" s="2">
        <v>2280</v>
      </c>
      <c r="D11" s="64">
        <f t="shared" si="2"/>
        <v>228</v>
      </c>
      <c r="E11" s="64">
        <f t="shared" si="3"/>
        <v>2508</v>
      </c>
      <c r="F11" s="64" t="s">
        <v>87</v>
      </c>
      <c r="G11" s="33" t="s">
        <v>213</v>
      </c>
      <c r="H11" s="62">
        <f t="shared" si="4"/>
        <v>456</v>
      </c>
      <c r="I11" s="62">
        <f t="shared" si="5"/>
        <v>2736</v>
      </c>
      <c r="J11" s="62">
        <f t="shared" si="6"/>
        <v>501.6</v>
      </c>
      <c r="K11" s="62">
        <f>E11+J11</f>
        <v>3009.6</v>
      </c>
    </row>
    <row r="13" spans="1:11" ht="24" customHeight="1" x14ac:dyDescent="0.3">
      <c r="A13" s="24"/>
      <c r="B13" s="60" t="s">
        <v>308</v>
      </c>
      <c r="C13" s="123"/>
      <c r="D13" s="123"/>
      <c r="E13" s="123"/>
      <c r="F13" s="123"/>
      <c r="G13" s="123"/>
    </row>
    <row r="14" spans="1:11" ht="15.75" x14ac:dyDescent="0.25">
      <c r="A14" s="19"/>
      <c r="B14" s="19"/>
      <c r="C14" s="20"/>
      <c r="D14" s="19"/>
      <c r="E14" s="21"/>
      <c r="F14" s="22"/>
      <c r="G14" s="21"/>
    </row>
    <row r="15" spans="1:11" ht="15.75" x14ac:dyDescent="0.25">
      <c r="A15" s="12"/>
      <c r="B15" s="15"/>
      <c r="C15" s="15"/>
      <c r="D15" s="15"/>
      <c r="E15" s="16"/>
      <c r="F15" s="16"/>
      <c r="G15" s="16"/>
    </row>
    <row r="16" spans="1:11" ht="15.75" x14ac:dyDescent="0.25">
      <c r="A16" s="12"/>
      <c r="B16" s="15"/>
      <c r="C16" s="15"/>
      <c r="D16" s="15"/>
      <c r="E16" s="16"/>
      <c r="F16" s="16"/>
      <c r="G16" s="16"/>
    </row>
    <row r="17" spans="1:7" ht="15.75" x14ac:dyDescent="0.25">
      <c r="A17" s="12"/>
      <c r="B17" s="15"/>
      <c r="C17" s="15"/>
      <c r="D17" s="15"/>
      <c r="E17" s="16"/>
      <c r="F17" s="16"/>
      <c r="G17" s="23"/>
    </row>
    <row r="18" spans="1:7" ht="15.75" x14ac:dyDescent="0.25">
      <c r="A18" s="12"/>
      <c r="B18" s="15"/>
      <c r="C18" s="15"/>
      <c r="D18" s="15"/>
      <c r="E18" s="16"/>
      <c r="F18" s="16"/>
      <c r="G18" s="16"/>
    </row>
    <row r="19" spans="1:7" ht="15.75" x14ac:dyDescent="0.25">
      <c r="A19" s="12"/>
      <c r="B19" s="15"/>
      <c r="C19" s="15"/>
      <c r="D19" s="15"/>
      <c r="E19" s="16"/>
      <c r="F19" s="16"/>
      <c r="G19" s="16"/>
    </row>
    <row r="20" spans="1:7" ht="15.75" x14ac:dyDescent="0.25">
      <c r="A20" s="12"/>
      <c r="B20" s="15"/>
      <c r="C20" s="15"/>
      <c r="D20" s="15"/>
      <c r="E20" s="16"/>
      <c r="F20" s="16"/>
      <c r="G20" s="16"/>
    </row>
    <row r="21" spans="1:7" ht="15.75" x14ac:dyDescent="0.25">
      <c r="A21" s="12"/>
      <c r="B21" s="15"/>
      <c r="C21" s="15"/>
      <c r="D21" s="15"/>
      <c r="E21" s="16"/>
      <c r="F21" s="16"/>
      <c r="G21" s="16"/>
    </row>
    <row r="22" spans="1:7" ht="15.75" x14ac:dyDescent="0.25">
      <c r="A22" s="12"/>
      <c r="B22" s="15"/>
      <c r="C22" s="15"/>
      <c r="D22" s="15"/>
      <c r="E22" s="16"/>
      <c r="F22" s="16"/>
      <c r="G22" s="23"/>
    </row>
    <row r="23" spans="1:7" ht="15.75" x14ac:dyDescent="0.25">
      <c r="A23" s="12"/>
      <c r="B23" s="8"/>
      <c r="C23" s="15"/>
      <c r="D23" s="15"/>
      <c r="E23" s="16"/>
      <c r="F23" s="16"/>
      <c r="G23" s="16"/>
    </row>
    <row r="24" spans="1:7" ht="15.75" x14ac:dyDescent="0.25">
      <c r="A24" s="12"/>
      <c r="B24" s="8"/>
      <c r="C24" s="15"/>
      <c r="D24" s="15"/>
      <c r="E24" s="16"/>
      <c r="F24" s="16"/>
      <c r="G24" s="16"/>
    </row>
    <row r="25" spans="1:7" ht="24" customHeight="1" x14ac:dyDescent="0.25">
      <c r="A25" s="10"/>
      <c r="B25" s="8"/>
    </row>
    <row r="26" spans="1:7" ht="24" customHeight="1" x14ac:dyDescent="0.25">
      <c r="A26" s="8"/>
      <c r="B26" s="8"/>
    </row>
    <row r="27" spans="1:7" ht="24" customHeight="1" x14ac:dyDescent="0.25">
      <c r="A27" s="8"/>
      <c r="B27" s="8"/>
    </row>
  </sheetData>
  <mergeCells count="9">
    <mergeCell ref="J3:K3"/>
    <mergeCell ref="C13:G13"/>
    <mergeCell ref="A1:G1"/>
    <mergeCell ref="A2:A3"/>
    <mergeCell ref="B2:B3"/>
    <mergeCell ref="C2:E2"/>
    <mergeCell ref="F2:F3"/>
    <mergeCell ref="G2:G3"/>
    <mergeCell ref="H3:I3"/>
  </mergeCells>
  <pageMargins left="0.25" right="0.25" top="0.75" bottom="0.75" header="0.3" footer="0.3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L4" sqref="L4"/>
    </sheetView>
  </sheetViews>
  <sheetFormatPr defaultRowHeight="15" x14ac:dyDescent="0.25"/>
  <cols>
    <col min="1" max="1" width="6.140625" bestFit="1" customWidth="1"/>
    <col min="2" max="2" width="29.28515625" customWidth="1"/>
    <col min="3" max="3" width="10.28515625" customWidth="1"/>
    <col min="4" max="4" width="14.42578125" customWidth="1"/>
    <col min="5" max="5" width="14.140625" customWidth="1"/>
    <col min="6" max="6" width="9.42578125" bestFit="1" customWidth="1"/>
    <col min="7" max="7" width="34.5703125" customWidth="1"/>
  </cols>
  <sheetData>
    <row r="1" spans="1:14" s="7" customFormat="1" ht="34.9" customHeight="1" x14ac:dyDescent="0.25">
      <c r="A1" s="111" t="s">
        <v>352</v>
      </c>
      <c r="B1" s="113"/>
      <c r="C1" s="113"/>
      <c r="D1" s="113"/>
      <c r="E1" s="113"/>
      <c r="F1" s="113"/>
      <c r="G1" s="115"/>
      <c r="H1" s="76"/>
      <c r="I1" s="77"/>
      <c r="J1" s="77"/>
      <c r="K1" s="77"/>
      <c r="L1" s="77"/>
      <c r="M1" s="77"/>
      <c r="N1" s="77"/>
    </row>
    <row r="2" spans="1:14" s="7" customFormat="1" ht="18.600000000000001" customHeight="1" x14ac:dyDescent="0.25">
      <c r="A2" s="111" t="s">
        <v>258</v>
      </c>
      <c r="B2" s="113" t="s">
        <v>148</v>
      </c>
      <c r="C2" s="113" t="s">
        <v>149</v>
      </c>
      <c r="D2" s="113"/>
      <c r="E2" s="113"/>
      <c r="F2" s="111" t="s">
        <v>220</v>
      </c>
      <c r="G2" s="115" t="s">
        <v>151</v>
      </c>
      <c r="H2" s="78"/>
      <c r="I2" s="79"/>
      <c r="J2" s="79"/>
      <c r="K2" s="79"/>
      <c r="L2" s="79"/>
      <c r="M2" s="79"/>
      <c r="N2" s="79"/>
    </row>
    <row r="3" spans="1:14" s="7" customFormat="1" ht="58.15" customHeight="1" x14ac:dyDescent="0.25">
      <c r="A3" s="111"/>
      <c r="B3" s="113"/>
      <c r="C3" s="65" t="s">
        <v>152</v>
      </c>
      <c r="D3" s="65" t="s">
        <v>153</v>
      </c>
      <c r="E3" s="65" t="s">
        <v>154</v>
      </c>
      <c r="F3" s="111"/>
      <c r="G3" s="113"/>
      <c r="H3" s="124" t="s">
        <v>281</v>
      </c>
      <c r="I3" s="125"/>
      <c r="J3" s="122" t="s">
        <v>279</v>
      </c>
      <c r="K3" s="122"/>
      <c r="L3" s="131" t="s">
        <v>280</v>
      </c>
      <c r="M3" s="132"/>
      <c r="N3" s="133"/>
    </row>
    <row r="4" spans="1:14" ht="94.5" x14ac:dyDescent="0.25">
      <c r="A4" s="64">
        <v>1</v>
      </c>
      <c r="B4" s="2" t="s">
        <v>215</v>
      </c>
      <c r="C4" s="2">
        <v>1300</v>
      </c>
      <c r="D4" s="64">
        <f t="shared" ref="D4" si="0">C4*0.1</f>
        <v>130</v>
      </c>
      <c r="E4" s="1">
        <f t="shared" ref="E4" si="1">C4+D4</f>
        <v>1430</v>
      </c>
      <c r="F4" s="64" t="s">
        <v>87</v>
      </c>
      <c r="G4" s="2" t="s">
        <v>328</v>
      </c>
      <c r="H4" s="62">
        <f>C4*0.2</f>
        <v>260</v>
      </c>
      <c r="I4" s="62">
        <f>C4+H4</f>
        <v>1560</v>
      </c>
      <c r="J4" s="62">
        <f>E4*0.2</f>
        <v>286</v>
      </c>
      <c r="K4" s="62">
        <f>E4+J4</f>
        <v>1716</v>
      </c>
      <c r="L4" s="42">
        <f>E4*2</f>
        <v>2860</v>
      </c>
      <c r="M4" s="62">
        <f>L4*0.2</f>
        <v>572</v>
      </c>
      <c r="N4" s="62">
        <f>L4+M4</f>
        <v>3432</v>
      </c>
    </row>
    <row r="5" spans="1:14" ht="15.75" x14ac:dyDescent="0.25">
      <c r="A5" s="64">
        <v>2</v>
      </c>
      <c r="B5" s="33" t="s">
        <v>222</v>
      </c>
      <c r="C5" s="33">
        <v>1680</v>
      </c>
      <c r="D5" s="64"/>
      <c r="E5" s="1"/>
      <c r="F5" s="64" t="s">
        <v>87</v>
      </c>
      <c r="G5" s="33" t="s">
        <v>295</v>
      </c>
      <c r="H5" s="62">
        <f t="shared" ref="H5:H9" si="2">C5*0.2</f>
        <v>336</v>
      </c>
      <c r="I5" s="62">
        <f t="shared" ref="I5:I9" si="3">C5+H5</f>
        <v>2016</v>
      </c>
      <c r="J5" s="62">
        <f t="shared" ref="J5:J8" si="4">E5*0.2</f>
        <v>0</v>
      </c>
      <c r="K5" s="62"/>
      <c r="L5" s="42"/>
      <c r="M5" s="62"/>
      <c r="N5" s="62"/>
    </row>
    <row r="6" spans="1:14" ht="78.75" x14ac:dyDescent="0.25">
      <c r="A6" s="64">
        <v>3</v>
      </c>
      <c r="B6" s="33" t="s">
        <v>216</v>
      </c>
      <c r="C6" s="33">
        <v>1650</v>
      </c>
      <c r="D6" s="64">
        <f t="shared" ref="D6:D8" si="5">C6*0.1</f>
        <v>165</v>
      </c>
      <c r="E6" s="1">
        <f t="shared" ref="E6:E8" si="6">C6+D6</f>
        <v>1815</v>
      </c>
      <c r="F6" s="64" t="s">
        <v>87</v>
      </c>
      <c r="G6" s="2" t="s">
        <v>329</v>
      </c>
      <c r="H6" s="62">
        <f t="shared" si="2"/>
        <v>330</v>
      </c>
      <c r="I6" s="62">
        <f t="shared" si="3"/>
        <v>1980</v>
      </c>
      <c r="J6" s="62">
        <f t="shared" si="4"/>
        <v>363</v>
      </c>
      <c r="K6" s="62">
        <f t="shared" ref="K6:K8" si="7">E6+J6</f>
        <v>2178</v>
      </c>
      <c r="L6" s="42"/>
      <c r="M6" s="62"/>
      <c r="N6" s="62"/>
    </row>
    <row r="7" spans="1:14" ht="78.75" x14ac:dyDescent="0.25">
      <c r="A7" s="64">
        <v>4</v>
      </c>
      <c r="B7" s="33" t="s">
        <v>217</v>
      </c>
      <c r="C7" s="33">
        <v>1680</v>
      </c>
      <c r="D7" s="64">
        <f t="shared" si="5"/>
        <v>168</v>
      </c>
      <c r="E7" s="1">
        <f t="shared" si="6"/>
        <v>1848</v>
      </c>
      <c r="F7" s="64" t="s">
        <v>87</v>
      </c>
      <c r="G7" s="2" t="s">
        <v>330</v>
      </c>
      <c r="H7" s="62">
        <f t="shared" si="2"/>
        <v>336</v>
      </c>
      <c r="I7" s="62">
        <f t="shared" si="3"/>
        <v>2016</v>
      </c>
      <c r="J7" s="62">
        <f t="shared" si="4"/>
        <v>369.6</v>
      </c>
      <c r="K7" s="62">
        <f t="shared" si="7"/>
        <v>2217.6</v>
      </c>
      <c r="L7" s="42"/>
      <c r="M7" s="62"/>
      <c r="N7" s="62"/>
    </row>
    <row r="8" spans="1:14" ht="110.25" x14ac:dyDescent="0.25">
      <c r="A8" s="64">
        <v>5</v>
      </c>
      <c r="B8" s="33" t="s">
        <v>218</v>
      </c>
      <c r="C8" s="33">
        <v>1650</v>
      </c>
      <c r="D8" s="64">
        <f t="shared" si="5"/>
        <v>165</v>
      </c>
      <c r="E8" s="1">
        <f t="shared" si="6"/>
        <v>1815</v>
      </c>
      <c r="F8" s="64" t="s">
        <v>87</v>
      </c>
      <c r="G8" s="2" t="s">
        <v>334</v>
      </c>
      <c r="H8" s="62">
        <f t="shared" si="2"/>
        <v>330</v>
      </c>
      <c r="I8" s="62">
        <f t="shared" si="3"/>
        <v>1980</v>
      </c>
      <c r="J8" s="62">
        <f t="shared" si="4"/>
        <v>363</v>
      </c>
      <c r="K8" s="62">
        <f t="shared" si="7"/>
        <v>2178</v>
      </c>
      <c r="L8" s="42"/>
      <c r="M8" s="62"/>
      <c r="N8" s="62"/>
    </row>
    <row r="9" spans="1:14" ht="63" x14ac:dyDescent="0.25">
      <c r="A9" s="64">
        <v>6</v>
      </c>
      <c r="B9" s="33" t="s">
        <v>219</v>
      </c>
      <c r="C9" s="33">
        <v>1300</v>
      </c>
      <c r="D9" s="64"/>
      <c r="E9" s="1"/>
      <c r="F9" s="64" t="s">
        <v>87</v>
      </c>
      <c r="G9" s="37" t="s">
        <v>331</v>
      </c>
      <c r="H9" s="62">
        <f t="shared" si="2"/>
        <v>260</v>
      </c>
      <c r="I9" s="62">
        <f t="shared" si="3"/>
        <v>1560</v>
      </c>
      <c r="J9" s="62"/>
      <c r="K9" s="62"/>
      <c r="L9" s="42"/>
      <c r="M9" s="62"/>
      <c r="N9" s="62"/>
    </row>
    <row r="10" spans="1:14" ht="15.75" x14ac:dyDescent="0.25">
      <c r="A10" s="34"/>
      <c r="B10" s="34"/>
      <c r="C10" s="34"/>
      <c r="D10" s="34"/>
      <c r="E10" s="34"/>
      <c r="F10" s="34"/>
      <c r="G10" s="34"/>
    </row>
    <row r="11" spans="1:14" ht="15.75" x14ac:dyDescent="0.25">
      <c r="A11" s="34"/>
      <c r="B11" s="35" t="s">
        <v>332</v>
      </c>
      <c r="C11" s="34"/>
      <c r="D11" s="34"/>
      <c r="E11" s="34"/>
      <c r="F11" s="34"/>
      <c r="G11" s="34"/>
    </row>
    <row r="12" spans="1:14" x14ac:dyDescent="0.25">
      <c r="A12" s="36"/>
      <c r="B12" s="36"/>
      <c r="C12" s="36"/>
      <c r="D12" s="36"/>
      <c r="E12" s="36"/>
      <c r="F12" s="36"/>
      <c r="G12" s="36"/>
    </row>
    <row r="13" spans="1:14" s="13" customFormat="1" ht="18.75" x14ac:dyDescent="0.3">
      <c r="A13" s="25"/>
      <c r="C13" s="126"/>
      <c r="D13" s="126"/>
      <c r="E13" s="126"/>
      <c r="F13" s="126"/>
      <c r="G13" s="126"/>
    </row>
    <row r="14" spans="1:14" s="13" customFormat="1" ht="15.75" x14ac:dyDescent="0.25">
      <c r="A14" s="26"/>
      <c r="B14" s="26"/>
      <c r="C14" s="27"/>
      <c r="D14" s="26"/>
      <c r="E14" s="28"/>
      <c r="F14" s="29"/>
      <c r="G14" s="28"/>
    </row>
    <row r="15" spans="1:14" s="13" customFormat="1" ht="31.9" customHeight="1" x14ac:dyDescent="0.25">
      <c r="A15" s="128"/>
      <c r="B15" s="129"/>
      <c r="C15" s="130"/>
      <c r="D15" s="129"/>
      <c r="E15" s="129"/>
      <c r="F15" s="127"/>
      <c r="G15" s="127"/>
    </row>
    <row r="16" spans="1:14" s="13" customFormat="1" ht="15" customHeight="1" x14ac:dyDescent="0.25">
      <c r="A16" s="128"/>
      <c r="B16" s="129"/>
      <c r="C16" s="130"/>
      <c r="D16" s="129"/>
      <c r="E16" s="129"/>
      <c r="F16" s="127"/>
      <c r="G16" s="127"/>
    </row>
  </sheetData>
  <mergeCells count="17">
    <mergeCell ref="L3:N3"/>
    <mergeCell ref="A1:G1"/>
    <mergeCell ref="A2:A3"/>
    <mergeCell ref="B2:B3"/>
    <mergeCell ref="C2:E2"/>
    <mergeCell ref="F2:F3"/>
    <mergeCell ref="G2:G3"/>
    <mergeCell ref="J3:K3"/>
    <mergeCell ref="H3:I3"/>
    <mergeCell ref="C13:G13"/>
    <mergeCell ref="F15:F16"/>
    <mergeCell ref="G15:G16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scale="4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22" workbookViewId="0">
      <selection activeCell="H40" sqref="H40"/>
    </sheetView>
  </sheetViews>
  <sheetFormatPr defaultColWidth="8.85546875" defaultRowHeight="24" customHeight="1" x14ac:dyDescent="0.25"/>
  <cols>
    <col min="1" max="1" width="6.140625" style="9" bestFit="1" customWidth="1"/>
    <col min="2" max="2" width="32.28515625" style="9" bestFit="1" customWidth="1"/>
    <col min="3" max="3" width="22.42578125" style="9" bestFit="1" customWidth="1"/>
    <col min="4" max="4" width="13" style="9" customWidth="1"/>
    <col min="5" max="5" width="15.7109375" style="9" customWidth="1"/>
    <col min="6" max="6" width="11.85546875" style="9" customWidth="1"/>
    <col min="7" max="7" width="13.28515625" style="57" customWidth="1"/>
    <col min="8" max="9" width="8.85546875" style="56"/>
    <col min="10" max="10" width="19.42578125" style="9" bestFit="1" customWidth="1"/>
    <col min="11" max="16384" width="8.85546875" style="9"/>
  </cols>
  <sheetData>
    <row r="1" spans="1:13" ht="41.45" customHeight="1" x14ac:dyDescent="0.25">
      <c r="A1" s="111" t="s">
        <v>353</v>
      </c>
      <c r="B1" s="113"/>
      <c r="C1" s="113"/>
      <c r="D1" s="113"/>
      <c r="E1" s="113"/>
      <c r="F1" s="113"/>
      <c r="G1" s="115"/>
      <c r="H1" s="83"/>
      <c r="I1" s="61"/>
      <c r="J1" s="77"/>
      <c r="K1" s="77"/>
      <c r="L1" s="77"/>
      <c r="M1" s="77"/>
    </row>
    <row r="2" spans="1:13" ht="24" customHeight="1" x14ac:dyDescent="0.25">
      <c r="A2" s="111" t="s">
        <v>258</v>
      </c>
      <c r="B2" s="113" t="s">
        <v>148</v>
      </c>
      <c r="C2" s="138" t="s">
        <v>149</v>
      </c>
      <c r="D2" s="138"/>
      <c r="E2" s="138"/>
      <c r="F2" s="139" t="s">
        <v>220</v>
      </c>
      <c r="G2" s="140" t="s">
        <v>226</v>
      </c>
      <c r="H2" s="84"/>
      <c r="I2" s="82"/>
      <c r="J2" s="77"/>
      <c r="K2" s="77"/>
      <c r="L2" s="77"/>
      <c r="M2" s="77"/>
    </row>
    <row r="3" spans="1:13" ht="46.9" customHeight="1" x14ac:dyDescent="0.25">
      <c r="A3" s="113"/>
      <c r="B3" s="113"/>
      <c r="C3" s="3" t="s">
        <v>152</v>
      </c>
      <c r="D3" s="3" t="s">
        <v>153</v>
      </c>
      <c r="E3" s="3" t="s">
        <v>154</v>
      </c>
      <c r="F3" s="138"/>
      <c r="G3" s="141"/>
      <c r="H3" s="80" t="s">
        <v>357</v>
      </c>
      <c r="I3" s="81" t="s">
        <v>277</v>
      </c>
      <c r="J3" s="76" t="s">
        <v>316</v>
      </c>
      <c r="K3" s="77"/>
      <c r="L3" s="77"/>
      <c r="M3" s="77"/>
    </row>
    <row r="4" spans="1:13" ht="31.5" x14ac:dyDescent="0.25">
      <c r="A4" s="64">
        <v>1</v>
      </c>
      <c r="B4" s="2" t="s">
        <v>171</v>
      </c>
      <c r="C4" s="5">
        <v>459</v>
      </c>
      <c r="D4" s="4"/>
      <c r="E4" s="4"/>
      <c r="F4" s="4" t="s">
        <v>223</v>
      </c>
      <c r="G4" s="40">
        <f>C4*5</f>
        <v>2295</v>
      </c>
      <c r="H4" s="41">
        <f>G4*0.2</f>
        <v>459</v>
      </c>
      <c r="I4" s="45">
        <f t="shared" ref="I4:I10" si="0">G4+H4</f>
        <v>2754</v>
      </c>
      <c r="J4" s="76"/>
      <c r="K4" s="77"/>
      <c r="L4" s="77"/>
      <c r="M4" s="77"/>
    </row>
    <row r="5" spans="1:13" ht="15.75" x14ac:dyDescent="0.25">
      <c r="A5" s="64">
        <v>2</v>
      </c>
      <c r="B5" s="37" t="s">
        <v>172</v>
      </c>
      <c r="C5" s="5">
        <v>459</v>
      </c>
      <c r="D5" s="38">
        <f>PRODUCT(C5,0.1)</f>
        <v>45.900000000000006</v>
      </c>
      <c r="E5" s="38">
        <f>SUM(C5,D5)</f>
        <v>504.9</v>
      </c>
      <c r="F5" s="38" t="s">
        <v>294</v>
      </c>
      <c r="G5" s="40">
        <f t="shared" ref="G5:G37" si="1">C5*5</f>
        <v>2295</v>
      </c>
      <c r="H5" s="106">
        <f t="shared" ref="H5:H20" si="2">G5*0.2</f>
        <v>459</v>
      </c>
      <c r="I5" s="45">
        <f t="shared" si="0"/>
        <v>2754</v>
      </c>
      <c r="J5" s="76"/>
      <c r="K5" s="77"/>
      <c r="L5" s="77"/>
      <c r="M5" s="77"/>
    </row>
    <row r="6" spans="1:13" ht="15.75" x14ac:dyDescent="0.25">
      <c r="A6" s="64">
        <v>3</v>
      </c>
      <c r="B6" s="5" t="s">
        <v>173</v>
      </c>
      <c r="C6" s="5">
        <v>518.4</v>
      </c>
      <c r="D6" s="4"/>
      <c r="E6" s="4"/>
      <c r="F6" s="4" t="s">
        <v>174</v>
      </c>
      <c r="G6" s="40">
        <f t="shared" si="1"/>
        <v>2592</v>
      </c>
      <c r="H6" s="106">
        <f t="shared" si="2"/>
        <v>518.4</v>
      </c>
      <c r="I6" s="45">
        <f t="shared" si="0"/>
        <v>3110.4</v>
      </c>
      <c r="J6" s="76"/>
      <c r="K6" s="77"/>
      <c r="L6" s="77"/>
      <c r="M6" s="77"/>
    </row>
    <row r="7" spans="1:13" ht="15.75" x14ac:dyDescent="0.25">
      <c r="A7" s="64">
        <v>4</v>
      </c>
      <c r="B7" s="5" t="s">
        <v>257</v>
      </c>
      <c r="C7" s="5">
        <v>564.29999999999995</v>
      </c>
      <c r="D7" s="4"/>
      <c r="E7" s="4"/>
      <c r="F7" s="4" t="s">
        <v>175</v>
      </c>
      <c r="G7" s="40">
        <f t="shared" si="1"/>
        <v>2821.5</v>
      </c>
      <c r="H7" s="106">
        <f t="shared" si="2"/>
        <v>564.30000000000007</v>
      </c>
      <c r="I7" s="45">
        <f t="shared" ref="I7" si="3">G7+H7</f>
        <v>3385.8</v>
      </c>
      <c r="J7" s="76"/>
      <c r="K7" s="77"/>
      <c r="L7" s="77"/>
      <c r="M7" s="77"/>
    </row>
    <row r="8" spans="1:13" ht="15.75" x14ac:dyDescent="0.25">
      <c r="A8" s="64">
        <v>5</v>
      </c>
      <c r="B8" s="5" t="s">
        <v>300</v>
      </c>
      <c r="C8" s="5">
        <v>645.29999999999995</v>
      </c>
      <c r="D8" s="4"/>
      <c r="E8" s="4"/>
      <c r="F8" s="4" t="s">
        <v>264</v>
      </c>
      <c r="G8" s="40">
        <f t="shared" si="1"/>
        <v>3226.5</v>
      </c>
      <c r="H8" s="106">
        <f t="shared" si="2"/>
        <v>645.30000000000007</v>
      </c>
      <c r="I8" s="45">
        <f t="shared" si="0"/>
        <v>3871.8</v>
      </c>
      <c r="J8" s="76"/>
      <c r="K8" s="77"/>
      <c r="L8" s="77"/>
      <c r="M8" s="77"/>
    </row>
    <row r="9" spans="1:13" ht="15.75" x14ac:dyDescent="0.25">
      <c r="A9" s="64">
        <v>6</v>
      </c>
      <c r="B9" s="5" t="s">
        <v>176</v>
      </c>
      <c r="C9" s="5">
        <v>459</v>
      </c>
      <c r="D9" s="4"/>
      <c r="E9" s="4"/>
      <c r="F9" s="4" t="s">
        <v>177</v>
      </c>
      <c r="G9" s="40">
        <f t="shared" si="1"/>
        <v>2295</v>
      </c>
      <c r="H9" s="106">
        <f t="shared" si="2"/>
        <v>459</v>
      </c>
      <c r="I9" s="45">
        <f t="shared" si="0"/>
        <v>2754</v>
      </c>
      <c r="J9" s="76"/>
      <c r="K9" s="77"/>
      <c r="L9" s="77"/>
      <c r="M9" s="77"/>
    </row>
    <row r="10" spans="1:13" ht="15.75" x14ac:dyDescent="0.25">
      <c r="A10" s="64">
        <v>7</v>
      </c>
      <c r="B10" s="5" t="s">
        <v>178</v>
      </c>
      <c r="C10" s="5">
        <v>707.4</v>
      </c>
      <c r="D10" s="42"/>
      <c r="E10" s="4"/>
      <c r="F10" s="4" t="s">
        <v>179</v>
      </c>
      <c r="G10" s="40">
        <f t="shared" si="1"/>
        <v>3537</v>
      </c>
      <c r="H10" s="106">
        <f t="shared" si="2"/>
        <v>707.40000000000009</v>
      </c>
      <c r="I10" s="45">
        <f t="shared" si="0"/>
        <v>4244.3999999999996</v>
      </c>
      <c r="J10" s="76" t="s">
        <v>317</v>
      </c>
      <c r="K10" s="77"/>
      <c r="L10" s="77"/>
      <c r="M10" s="77"/>
    </row>
    <row r="11" spans="1:13" ht="15.75" x14ac:dyDescent="0.25">
      <c r="A11" s="64">
        <v>8</v>
      </c>
      <c r="B11" s="39" t="s">
        <v>180</v>
      </c>
      <c r="C11" s="39">
        <v>459</v>
      </c>
      <c r="D11" s="38">
        <f>PRODUCT(C11,0.1)</f>
        <v>45.900000000000006</v>
      </c>
      <c r="E11" s="38">
        <f>SUM(C11,D11)</f>
        <v>504.9</v>
      </c>
      <c r="F11" s="38" t="s">
        <v>175</v>
      </c>
      <c r="G11" s="40">
        <f t="shared" si="1"/>
        <v>2295</v>
      </c>
      <c r="H11" s="106">
        <f t="shared" si="2"/>
        <v>459</v>
      </c>
      <c r="I11" s="45">
        <f>G11+H11</f>
        <v>2754</v>
      </c>
      <c r="J11" s="76"/>
      <c r="K11" s="77"/>
      <c r="L11" s="77"/>
      <c r="M11" s="77"/>
    </row>
    <row r="12" spans="1:13" ht="15.75" x14ac:dyDescent="0.25">
      <c r="A12" s="64">
        <v>9</v>
      </c>
      <c r="B12" s="5" t="s">
        <v>181</v>
      </c>
      <c r="C12" s="5">
        <v>869.4</v>
      </c>
      <c r="D12" s="4"/>
      <c r="E12" s="4"/>
      <c r="F12" s="4" t="s">
        <v>182</v>
      </c>
      <c r="G12" s="40">
        <f t="shared" si="1"/>
        <v>4347</v>
      </c>
      <c r="H12" s="106">
        <f t="shared" si="2"/>
        <v>869.40000000000009</v>
      </c>
      <c r="I12" s="45">
        <f t="shared" ref="I12:I33" si="4">G12+H12</f>
        <v>5216.3999999999996</v>
      </c>
      <c r="J12" s="76"/>
      <c r="K12" s="77"/>
      <c r="L12" s="77"/>
      <c r="M12" s="77"/>
    </row>
    <row r="13" spans="1:13" ht="15.75" x14ac:dyDescent="0.25">
      <c r="A13" s="64">
        <v>10</v>
      </c>
      <c r="B13" s="5" t="s">
        <v>183</v>
      </c>
      <c r="C13" s="5">
        <v>1215</v>
      </c>
      <c r="D13" s="4"/>
      <c r="E13" s="4"/>
      <c r="F13" s="4" t="s">
        <v>184</v>
      </c>
      <c r="G13" s="40">
        <f t="shared" si="1"/>
        <v>6075</v>
      </c>
      <c r="H13" s="106">
        <f t="shared" si="2"/>
        <v>1215</v>
      </c>
      <c r="I13" s="45">
        <f t="shared" si="4"/>
        <v>7290</v>
      </c>
      <c r="J13" s="76"/>
      <c r="K13" s="77"/>
      <c r="L13" s="77"/>
      <c r="M13" s="77"/>
    </row>
    <row r="14" spans="1:13" ht="15.75" x14ac:dyDescent="0.25">
      <c r="A14" s="64">
        <v>11</v>
      </c>
      <c r="B14" s="39" t="s">
        <v>185</v>
      </c>
      <c r="C14" s="5">
        <v>459</v>
      </c>
      <c r="D14" s="38">
        <f>PRODUCT(C14,0.1)</f>
        <v>45.900000000000006</v>
      </c>
      <c r="E14" s="38">
        <f>SUM(C14,D14)</f>
        <v>504.9</v>
      </c>
      <c r="F14" s="38" t="s">
        <v>175</v>
      </c>
      <c r="G14" s="40">
        <f t="shared" si="1"/>
        <v>2295</v>
      </c>
      <c r="H14" s="106">
        <f t="shared" si="2"/>
        <v>459</v>
      </c>
      <c r="I14" s="45">
        <f t="shared" si="4"/>
        <v>2754</v>
      </c>
      <c r="J14" s="76"/>
      <c r="K14" s="77"/>
      <c r="L14" s="77"/>
      <c r="M14" s="77"/>
    </row>
    <row r="15" spans="1:13" ht="15.75" x14ac:dyDescent="0.25">
      <c r="A15" s="64">
        <v>12</v>
      </c>
      <c r="B15" s="5" t="s">
        <v>246</v>
      </c>
      <c r="C15" s="5">
        <v>742.5</v>
      </c>
      <c r="D15" s="42"/>
      <c r="E15" s="4"/>
      <c r="F15" s="4" t="s">
        <v>186</v>
      </c>
      <c r="G15" s="40">
        <f t="shared" si="1"/>
        <v>3712.5</v>
      </c>
      <c r="H15" s="106">
        <f t="shared" si="2"/>
        <v>742.5</v>
      </c>
      <c r="I15" s="45">
        <f t="shared" si="4"/>
        <v>4455</v>
      </c>
      <c r="J15" s="76" t="s">
        <v>317</v>
      </c>
      <c r="K15" s="77"/>
      <c r="L15" s="77"/>
      <c r="M15" s="77"/>
    </row>
    <row r="16" spans="1:13" ht="15.75" x14ac:dyDescent="0.25">
      <c r="A16" s="64">
        <v>13</v>
      </c>
      <c r="B16" s="5" t="s">
        <v>297</v>
      </c>
      <c r="C16" s="5">
        <v>742.5</v>
      </c>
      <c r="D16" s="42"/>
      <c r="E16" s="4"/>
      <c r="F16" s="4" t="s">
        <v>187</v>
      </c>
      <c r="G16" s="40">
        <f t="shared" si="1"/>
        <v>3712.5</v>
      </c>
      <c r="H16" s="106">
        <f>G16*0.2</f>
        <v>742.5</v>
      </c>
      <c r="I16" s="45">
        <f t="shared" si="4"/>
        <v>4455</v>
      </c>
      <c r="J16" s="76" t="s">
        <v>317</v>
      </c>
      <c r="K16" s="77"/>
      <c r="L16" s="77"/>
      <c r="M16" s="77"/>
    </row>
    <row r="17" spans="1:13" ht="47.25" x14ac:dyDescent="0.25">
      <c r="A17" s="64">
        <v>14</v>
      </c>
      <c r="B17" s="5" t="s">
        <v>278</v>
      </c>
      <c r="C17" s="5">
        <v>1650</v>
      </c>
      <c r="D17" s="4"/>
      <c r="E17" s="4"/>
      <c r="F17" s="4"/>
      <c r="G17" s="40">
        <f>C17*5</f>
        <v>8250</v>
      </c>
      <c r="H17" s="106">
        <f t="shared" si="2"/>
        <v>1650</v>
      </c>
      <c r="I17" s="45">
        <f t="shared" ref="I17" si="5">G17+H17</f>
        <v>9900</v>
      </c>
      <c r="J17" s="76"/>
      <c r="K17" s="77"/>
      <c r="L17" s="77"/>
      <c r="M17" s="77"/>
    </row>
    <row r="18" spans="1:13" ht="31.5" x14ac:dyDescent="0.25">
      <c r="A18" s="64">
        <v>15</v>
      </c>
      <c r="B18" s="5" t="s">
        <v>188</v>
      </c>
      <c r="C18" s="5">
        <v>423.9</v>
      </c>
      <c r="D18" s="4"/>
      <c r="E18" s="4"/>
      <c r="F18" s="4" t="s">
        <v>189</v>
      </c>
      <c r="G18" s="40">
        <f t="shared" si="1"/>
        <v>2119.5</v>
      </c>
      <c r="H18" s="41">
        <f>G18*0.2</f>
        <v>423.90000000000003</v>
      </c>
      <c r="I18" s="45">
        <f t="shared" si="4"/>
        <v>2543.4</v>
      </c>
      <c r="J18" s="76"/>
      <c r="K18" s="77"/>
      <c r="L18" s="77"/>
      <c r="M18" s="77"/>
    </row>
    <row r="19" spans="1:13" ht="31.5" x14ac:dyDescent="0.25">
      <c r="A19" s="64">
        <v>16</v>
      </c>
      <c r="B19" s="96" t="s">
        <v>248</v>
      </c>
      <c r="C19" s="63">
        <v>1044.9000000000001</v>
      </c>
      <c r="D19" s="4"/>
      <c r="E19" s="4"/>
      <c r="F19" s="4" t="s">
        <v>249</v>
      </c>
      <c r="G19" s="40"/>
      <c r="H19" s="41">
        <f>SUM(C19)*0.2</f>
        <v>208.98000000000002</v>
      </c>
      <c r="I19" s="45">
        <f>SUM(C19,H19)</f>
        <v>1253.8800000000001</v>
      </c>
      <c r="J19" s="136" t="s">
        <v>306</v>
      </c>
      <c r="K19" s="137"/>
      <c r="L19" s="137"/>
      <c r="M19" s="134">
        <f>SUM(I19+I20)</f>
        <v>2326.3200000000002</v>
      </c>
    </row>
    <row r="20" spans="1:13" ht="31.5" x14ac:dyDescent="0.25">
      <c r="A20" s="64">
        <v>17</v>
      </c>
      <c r="B20" s="96" t="s">
        <v>247</v>
      </c>
      <c r="C20" s="63">
        <v>893.7</v>
      </c>
      <c r="D20" s="4"/>
      <c r="E20" s="4"/>
      <c r="F20" s="4" t="s">
        <v>205</v>
      </c>
      <c r="G20" s="40"/>
      <c r="H20" s="41">
        <f>SUM(C20)*0.2</f>
        <v>178.74</v>
      </c>
      <c r="I20" s="45">
        <f>SUM(C20,H20)</f>
        <v>1072.44</v>
      </c>
      <c r="J20" s="136"/>
      <c r="K20" s="137"/>
      <c r="L20" s="137"/>
      <c r="M20" s="135"/>
    </row>
    <row r="21" spans="1:13" ht="15.75" x14ac:dyDescent="0.25">
      <c r="A21" s="64">
        <v>18</v>
      </c>
      <c r="B21" s="5" t="s">
        <v>227</v>
      </c>
      <c r="C21" s="5">
        <v>777.6</v>
      </c>
      <c r="D21" s="11"/>
      <c r="E21" s="11"/>
      <c r="F21" s="4" t="s">
        <v>190</v>
      </c>
      <c r="G21" s="40">
        <f t="shared" si="1"/>
        <v>3888</v>
      </c>
      <c r="H21" s="41">
        <f>G21*0.2</f>
        <v>777.6</v>
      </c>
      <c r="I21" s="45">
        <f t="shared" si="4"/>
        <v>4665.6000000000004</v>
      </c>
      <c r="J21" s="76"/>
      <c r="K21" s="77"/>
      <c r="L21" s="77"/>
      <c r="M21" s="77"/>
    </row>
    <row r="22" spans="1:13" ht="15.75" x14ac:dyDescent="0.25">
      <c r="A22" s="64">
        <v>19</v>
      </c>
      <c r="B22" s="5" t="s">
        <v>228</v>
      </c>
      <c r="C22" s="5">
        <v>459</v>
      </c>
      <c r="D22" s="4"/>
      <c r="E22" s="4"/>
      <c r="F22" s="4" t="s">
        <v>191</v>
      </c>
      <c r="G22" s="40">
        <f t="shared" si="1"/>
        <v>2295</v>
      </c>
      <c r="H22" s="106">
        <f t="shared" ref="H22:H27" si="6">G22*0.2</f>
        <v>459</v>
      </c>
      <c r="I22" s="45">
        <f t="shared" si="4"/>
        <v>2754</v>
      </c>
      <c r="J22" s="76"/>
      <c r="K22" s="77"/>
      <c r="L22" s="77"/>
      <c r="M22" s="77"/>
    </row>
    <row r="23" spans="1:13" ht="15.75" x14ac:dyDescent="0.25">
      <c r="A23" s="64">
        <v>20</v>
      </c>
      <c r="B23" s="5" t="s">
        <v>229</v>
      </c>
      <c r="C23" s="5">
        <v>459</v>
      </c>
      <c r="D23" s="4"/>
      <c r="E23" s="4"/>
      <c r="F23" s="4" t="s">
        <v>190</v>
      </c>
      <c r="G23" s="40">
        <f t="shared" si="1"/>
        <v>2295</v>
      </c>
      <c r="H23" s="106">
        <f t="shared" si="6"/>
        <v>459</v>
      </c>
      <c r="I23" s="45">
        <f t="shared" si="4"/>
        <v>2754</v>
      </c>
      <c r="J23" s="76"/>
      <c r="K23" s="77"/>
      <c r="L23" s="77"/>
      <c r="M23" s="77"/>
    </row>
    <row r="24" spans="1:13" ht="15.75" x14ac:dyDescent="0.25">
      <c r="A24" s="64">
        <v>21</v>
      </c>
      <c r="B24" s="5" t="s">
        <v>230</v>
      </c>
      <c r="C24" s="5">
        <v>459</v>
      </c>
      <c r="D24" s="4"/>
      <c r="E24" s="4"/>
      <c r="F24" s="4" t="s">
        <v>191</v>
      </c>
      <c r="G24" s="40">
        <f t="shared" si="1"/>
        <v>2295</v>
      </c>
      <c r="H24" s="106">
        <f t="shared" si="6"/>
        <v>459</v>
      </c>
      <c r="I24" s="45">
        <f t="shared" si="4"/>
        <v>2754</v>
      </c>
      <c r="J24" s="76"/>
      <c r="K24" s="77"/>
      <c r="L24" s="77"/>
      <c r="M24" s="77"/>
    </row>
    <row r="25" spans="1:13" ht="15.75" x14ac:dyDescent="0.25">
      <c r="A25" s="64">
        <v>22</v>
      </c>
      <c r="B25" s="5" t="s">
        <v>192</v>
      </c>
      <c r="C25" s="5">
        <v>777.6</v>
      </c>
      <c r="D25" s="4"/>
      <c r="E25" s="4"/>
      <c r="F25" s="4" t="s">
        <v>193</v>
      </c>
      <c r="G25" s="40">
        <f t="shared" si="1"/>
        <v>3888</v>
      </c>
      <c r="H25" s="106">
        <f t="shared" si="6"/>
        <v>777.6</v>
      </c>
      <c r="I25" s="45">
        <f t="shared" si="4"/>
        <v>4665.6000000000004</v>
      </c>
      <c r="J25" s="76"/>
      <c r="K25" s="77"/>
      <c r="L25" s="77"/>
      <c r="M25" s="77"/>
    </row>
    <row r="26" spans="1:13" ht="15.75" x14ac:dyDescent="0.25">
      <c r="A26" s="64">
        <v>23</v>
      </c>
      <c r="B26" s="5" t="s">
        <v>194</v>
      </c>
      <c r="C26" s="5">
        <v>1107</v>
      </c>
      <c r="D26" s="4"/>
      <c r="E26" s="4"/>
      <c r="F26" s="4" t="s">
        <v>283</v>
      </c>
      <c r="G26" s="40">
        <f t="shared" si="1"/>
        <v>5535</v>
      </c>
      <c r="H26" s="106">
        <f t="shared" si="6"/>
        <v>1107</v>
      </c>
      <c r="I26" s="45">
        <f t="shared" si="4"/>
        <v>6642</v>
      </c>
      <c r="J26" s="76"/>
      <c r="K26" s="77"/>
      <c r="L26" s="77"/>
      <c r="M26" s="77"/>
    </row>
    <row r="27" spans="1:13" ht="15.75" x14ac:dyDescent="0.25">
      <c r="A27" s="64">
        <v>24</v>
      </c>
      <c r="B27" s="5" t="s">
        <v>195</v>
      </c>
      <c r="C27" s="5">
        <v>777.6</v>
      </c>
      <c r="D27" s="4"/>
      <c r="E27" s="4"/>
      <c r="F27" s="4" t="s">
        <v>196</v>
      </c>
      <c r="G27" s="40">
        <f t="shared" si="1"/>
        <v>3888</v>
      </c>
      <c r="H27" s="106">
        <f t="shared" si="6"/>
        <v>777.6</v>
      </c>
      <c r="I27" s="45">
        <f t="shared" si="4"/>
        <v>4665.6000000000004</v>
      </c>
      <c r="J27" s="76"/>
      <c r="K27" s="77"/>
      <c r="L27" s="77"/>
      <c r="M27" s="77"/>
    </row>
    <row r="28" spans="1:13" ht="15.75" x14ac:dyDescent="0.25">
      <c r="A28" s="64">
        <v>25</v>
      </c>
      <c r="B28" s="5" t="s">
        <v>197</v>
      </c>
      <c r="C28" s="5">
        <v>459</v>
      </c>
      <c r="D28" s="4"/>
      <c r="E28" s="4"/>
      <c r="F28" s="4" t="s">
        <v>191</v>
      </c>
      <c r="G28" s="40"/>
      <c r="H28" s="41">
        <f t="shared" ref="H5:H33" si="7">G28*0.18</f>
        <v>0</v>
      </c>
      <c r="I28" s="45">
        <f t="shared" si="4"/>
        <v>0</v>
      </c>
      <c r="J28" s="76"/>
      <c r="K28" s="77"/>
      <c r="L28" s="77"/>
      <c r="M28" s="77"/>
    </row>
    <row r="29" spans="1:13" ht="15.75" x14ac:dyDescent="0.25">
      <c r="A29" s="64">
        <v>26</v>
      </c>
      <c r="B29" s="5" t="s">
        <v>198</v>
      </c>
      <c r="C29" s="5">
        <v>459</v>
      </c>
      <c r="D29" s="4"/>
      <c r="E29" s="4"/>
      <c r="F29" s="4"/>
      <c r="G29" s="40"/>
      <c r="H29" s="41">
        <f t="shared" si="7"/>
        <v>0</v>
      </c>
      <c r="I29" s="45">
        <f t="shared" si="4"/>
        <v>0</v>
      </c>
      <c r="J29" s="76"/>
      <c r="K29" s="77"/>
      <c r="L29" s="77"/>
      <c r="M29" s="77"/>
    </row>
    <row r="30" spans="1:13" ht="15.75" x14ac:dyDescent="0.25">
      <c r="A30" s="64">
        <v>27</v>
      </c>
      <c r="B30" s="5" t="s">
        <v>199</v>
      </c>
      <c r="C30" s="5">
        <v>518.4</v>
      </c>
      <c r="D30" s="4"/>
      <c r="E30" s="4"/>
      <c r="F30" s="4" t="s">
        <v>190</v>
      </c>
      <c r="G30" s="40"/>
      <c r="H30" s="41">
        <f t="shared" si="7"/>
        <v>0</v>
      </c>
      <c r="I30" s="45">
        <f t="shared" si="4"/>
        <v>0</v>
      </c>
      <c r="J30" s="76"/>
      <c r="K30" s="77"/>
      <c r="L30" s="77"/>
      <c r="M30" s="77"/>
    </row>
    <row r="31" spans="1:13" ht="15.75" x14ac:dyDescent="0.25">
      <c r="A31" s="64">
        <v>28</v>
      </c>
      <c r="B31" s="5" t="s">
        <v>200</v>
      </c>
      <c r="C31" s="5">
        <v>777.6</v>
      </c>
      <c r="D31" s="4"/>
      <c r="E31" s="4"/>
      <c r="F31" s="4" t="s">
        <v>201</v>
      </c>
      <c r="G31" s="40">
        <f t="shared" si="1"/>
        <v>3888</v>
      </c>
      <c r="H31" s="41">
        <f>G31*0.2</f>
        <v>777.6</v>
      </c>
      <c r="I31" s="45">
        <f t="shared" si="4"/>
        <v>4665.6000000000004</v>
      </c>
      <c r="J31" s="76"/>
      <c r="K31" s="77"/>
      <c r="L31" s="77"/>
      <c r="M31" s="77"/>
    </row>
    <row r="32" spans="1:13" ht="15.75" x14ac:dyDescent="0.25">
      <c r="A32" s="64">
        <v>29</v>
      </c>
      <c r="B32" s="5" t="s">
        <v>202</v>
      </c>
      <c r="C32" s="5">
        <v>1007.1</v>
      </c>
      <c r="D32" s="4"/>
      <c r="E32" s="4"/>
      <c r="F32" s="4" t="s">
        <v>175</v>
      </c>
      <c r="G32" s="40">
        <f t="shared" si="1"/>
        <v>5035.5</v>
      </c>
      <c r="H32" s="106">
        <f t="shared" ref="H32:H34" si="8">G32*0.2</f>
        <v>1007.1</v>
      </c>
      <c r="I32" s="45">
        <f t="shared" si="4"/>
        <v>6042.6</v>
      </c>
      <c r="J32" s="76"/>
      <c r="K32" s="77"/>
      <c r="L32" s="77"/>
      <c r="M32" s="77"/>
    </row>
    <row r="33" spans="1:13" ht="15.75" x14ac:dyDescent="0.25">
      <c r="A33" s="64">
        <v>30</v>
      </c>
      <c r="B33" s="39" t="s">
        <v>203</v>
      </c>
      <c r="C33" s="39">
        <v>518.4</v>
      </c>
      <c r="D33" s="38">
        <f>C33*0.1</f>
        <v>51.84</v>
      </c>
      <c r="E33" s="38">
        <f>C33+D33</f>
        <v>570.24</v>
      </c>
      <c r="F33" s="38" t="s">
        <v>204</v>
      </c>
      <c r="G33" s="40">
        <f t="shared" si="1"/>
        <v>2592</v>
      </c>
      <c r="H33" s="106">
        <f t="shared" si="8"/>
        <v>518.4</v>
      </c>
      <c r="I33" s="45">
        <f t="shared" si="4"/>
        <v>3110.4</v>
      </c>
      <c r="J33" s="76"/>
      <c r="K33" s="77"/>
      <c r="L33" s="77"/>
      <c r="M33" s="77"/>
    </row>
    <row r="34" spans="1:13" ht="31.5" x14ac:dyDescent="0.25">
      <c r="A34" s="64">
        <v>31</v>
      </c>
      <c r="B34" s="39" t="s">
        <v>287</v>
      </c>
      <c r="C34" s="39">
        <v>777.6</v>
      </c>
      <c r="D34" s="38"/>
      <c r="E34" s="38"/>
      <c r="F34" s="38" t="s">
        <v>288</v>
      </c>
      <c r="G34" s="40">
        <f t="shared" si="1"/>
        <v>3888</v>
      </c>
      <c r="H34" s="106">
        <f t="shared" si="8"/>
        <v>777.6</v>
      </c>
      <c r="I34" s="45">
        <f t="shared" ref="I34" si="9">G34+H34</f>
        <v>4665.6000000000004</v>
      </c>
      <c r="J34" s="76"/>
      <c r="K34" s="77"/>
      <c r="L34" s="77"/>
      <c r="M34" s="77"/>
    </row>
    <row r="35" spans="1:13" ht="31.5" x14ac:dyDescent="0.25">
      <c r="A35" s="64">
        <v>32</v>
      </c>
      <c r="B35" s="96" t="s">
        <v>304</v>
      </c>
      <c r="C35" s="59">
        <v>741.6</v>
      </c>
      <c r="D35" s="47"/>
      <c r="E35" s="4"/>
      <c r="F35" s="4" t="s">
        <v>250</v>
      </c>
      <c r="G35" s="40">
        <f>C35*5</f>
        <v>3708</v>
      </c>
      <c r="H35" s="41">
        <f>SUM(C35)*0.2</f>
        <v>148.32000000000002</v>
      </c>
      <c r="I35" s="45">
        <f>SUM(C35,H35)</f>
        <v>889.92000000000007</v>
      </c>
      <c r="J35" s="3" t="s">
        <v>320</v>
      </c>
      <c r="K35" s="77"/>
      <c r="L35" s="77"/>
      <c r="M35" s="77"/>
    </row>
    <row r="36" spans="1:13" ht="31.5" x14ac:dyDescent="0.25">
      <c r="A36" s="64">
        <v>33</v>
      </c>
      <c r="B36" s="96" t="s">
        <v>305</v>
      </c>
      <c r="C36" s="59">
        <v>874.8</v>
      </c>
      <c r="D36" s="47"/>
      <c r="E36" s="4"/>
      <c r="F36" s="4" t="s">
        <v>250</v>
      </c>
      <c r="G36" s="40"/>
      <c r="H36" s="41">
        <f>SUM(C36)*0.2</f>
        <v>174.96</v>
      </c>
      <c r="I36" s="45">
        <f>SUM(C36,H36)</f>
        <v>1049.76</v>
      </c>
      <c r="J36" s="3" t="s">
        <v>320</v>
      </c>
      <c r="K36" s="77"/>
      <c r="L36" s="77"/>
      <c r="M36" s="77"/>
    </row>
    <row r="37" spans="1:13" ht="31.5" x14ac:dyDescent="0.25">
      <c r="A37" s="64">
        <v>34</v>
      </c>
      <c r="B37" s="39" t="s">
        <v>206</v>
      </c>
      <c r="C37" s="39">
        <v>459</v>
      </c>
      <c r="D37" s="38">
        <f>PRODUCT(C37,0.1)</f>
        <v>45.900000000000006</v>
      </c>
      <c r="E37" s="38">
        <f>SUM(C37,D37)</f>
        <v>504.9</v>
      </c>
      <c r="F37" s="38" t="s">
        <v>207</v>
      </c>
      <c r="G37" s="40">
        <f t="shared" si="1"/>
        <v>2295</v>
      </c>
      <c r="H37" s="41">
        <f>G37*0.2</f>
        <v>459</v>
      </c>
      <c r="I37" s="45">
        <f>G37+H37</f>
        <v>2754</v>
      </c>
      <c r="J37" s="76"/>
      <c r="K37" s="77"/>
      <c r="L37" s="77"/>
      <c r="M37" s="77"/>
    </row>
    <row r="38" spans="1:13" ht="16.5" customHeight="1" x14ac:dyDescent="0.25">
      <c r="A38" s="108">
        <v>35</v>
      </c>
      <c r="B38" s="104" t="s">
        <v>323</v>
      </c>
      <c r="C38" s="104">
        <v>645.29999999999995</v>
      </c>
      <c r="D38" s="103"/>
      <c r="E38" s="103"/>
      <c r="F38" s="103" t="s">
        <v>324</v>
      </c>
      <c r="G38" s="105"/>
      <c r="H38" s="106">
        <f>C38*0.2</f>
        <v>129.06</v>
      </c>
      <c r="I38" s="107">
        <f>C38+H38</f>
        <v>774.3599999999999</v>
      </c>
      <c r="J38" s="109"/>
      <c r="K38" s="110"/>
      <c r="L38" s="110"/>
      <c r="M38" s="110"/>
    </row>
    <row r="39" spans="1:13" ht="17.25" customHeight="1" x14ac:dyDescent="0.25">
      <c r="A39" s="108">
        <v>36</v>
      </c>
      <c r="B39" s="104" t="s">
        <v>325</v>
      </c>
      <c r="C39" s="104">
        <v>645.29999999999995</v>
      </c>
      <c r="D39" s="103"/>
      <c r="E39" s="103"/>
      <c r="F39" s="103" t="s">
        <v>189</v>
      </c>
      <c r="G39" s="105"/>
      <c r="H39" s="106">
        <f>C39*0.2</f>
        <v>129.06</v>
      </c>
      <c r="I39" s="107">
        <f>C39+H39</f>
        <v>774.3599999999999</v>
      </c>
      <c r="J39" s="109"/>
      <c r="K39" s="110"/>
      <c r="L39" s="110"/>
      <c r="M39" s="110"/>
    </row>
  </sheetData>
  <mergeCells count="8">
    <mergeCell ref="M19:M20"/>
    <mergeCell ref="J19:L20"/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  <pageSetup paperSize="9" scale="4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7" workbookViewId="0">
      <selection activeCell="G12" sqref="G12"/>
    </sheetView>
  </sheetViews>
  <sheetFormatPr defaultRowHeight="24" customHeight="1" x14ac:dyDescent="0.25"/>
  <cols>
    <col min="1" max="1" width="6.140625" customWidth="1"/>
    <col min="2" max="2" width="24.42578125" bestFit="1" customWidth="1"/>
    <col min="3" max="3" width="9.28515625" bestFit="1" customWidth="1"/>
    <col min="4" max="4" width="15.7109375" customWidth="1"/>
    <col min="5" max="5" width="15.85546875" customWidth="1"/>
    <col min="6" max="6" width="9.28515625" bestFit="1" customWidth="1"/>
    <col min="7" max="7" width="67.42578125" customWidth="1"/>
    <col min="9" max="9" width="10.42578125" customWidth="1"/>
  </cols>
  <sheetData>
    <row r="1" spans="1:11" ht="46.15" customHeight="1" x14ac:dyDescent="0.25">
      <c r="A1" s="111" t="s">
        <v>354</v>
      </c>
      <c r="B1" s="113"/>
      <c r="C1" s="113"/>
      <c r="D1" s="113"/>
      <c r="E1" s="113"/>
      <c r="F1" s="113"/>
      <c r="G1" s="113"/>
    </row>
    <row r="2" spans="1:11" ht="15.75" x14ac:dyDescent="0.25">
      <c r="A2" s="111" t="s">
        <v>258</v>
      </c>
      <c r="B2" s="113" t="s">
        <v>148</v>
      </c>
      <c r="C2" s="113" t="s">
        <v>149</v>
      </c>
      <c r="D2" s="113"/>
      <c r="E2" s="113"/>
      <c r="F2" s="111" t="s">
        <v>220</v>
      </c>
      <c r="G2" s="113" t="s">
        <v>151</v>
      </c>
    </row>
    <row r="3" spans="1:11" ht="47.25" x14ac:dyDescent="0.25">
      <c r="A3" s="113"/>
      <c r="B3" s="113"/>
      <c r="C3" s="65" t="s">
        <v>152</v>
      </c>
      <c r="D3" s="65" t="s">
        <v>153</v>
      </c>
      <c r="E3" s="65" t="s">
        <v>154</v>
      </c>
      <c r="F3" s="113"/>
      <c r="G3" s="113"/>
      <c r="H3" s="85" t="s">
        <v>356</v>
      </c>
      <c r="I3" s="65" t="s">
        <v>307</v>
      </c>
      <c r="J3" s="142" t="s">
        <v>282</v>
      </c>
      <c r="K3" s="143"/>
    </row>
    <row r="4" spans="1:11" ht="47.25" x14ac:dyDescent="0.25">
      <c r="A4" s="64">
        <v>1</v>
      </c>
      <c r="B4" s="5" t="s">
        <v>158</v>
      </c>
      <c r="C4" s="5">
        <v>1080</v>
      </c>
      <c r="D4" s="64">
        <f>PRODUCT(C4,0.1)</f>
        <v>108</v>
      </c>
      <c r="E4" s="64">
        <f>C4+D4</f>
        <v>1188</v>
      </c>
      <c r="F4" s="64" t="s">
        <v>223</v>
      </c>
      <c r="G4" s="86" t="s">
        <v>335</v>
      </c>
      <c r="H4" s="87">
        <f>C4*0.2</f>
        <v>216</v>
      </c>
      <c r="I4" s="62">
        <f t="shared" ref="I4" si="0">C4+H4</f>
        <v>1296</v>
      </c>
      <c r="J4" s="62">
        <f>E4*0.2</f>
        <v>237.60000000000002</v>
      </c>
      <c r="K4" s="62">
        <f t="shared" ref="K4" si="1">E4+J4</f>
        <v>1425.6</v>
      </c>
    </row>
    <row r="5" spans="1:11" ht="47.25" x14ac:dyDescent="0.25">
      <c r="A5" s="64">
        <v>2</v>
      </c>
      <c r="B5" s="5" t="s">
        <v>160</v>
      </c>
      <c r="C5" s="104">
        <v>1080</v>
      </c>
      <c r="D5" s="64"/>
      <c r="E5" s="64"/>
      <c r="F5" s="108" t="s">
        <v>223</v>
      </c>
      <c r="G5" s="86" t="s">
        <v>336</v>
      </c>
      <c r="H5" s="87">
        <f t="shared" ref="H5:H15" si="2">C5*0.2</f>
        <v>216</v>
      </c>
      <c r="I5" s="62">
        <f t="shared" ref="I5:I15" si="3">C5+H5</f>
        <v>1296</v>
      </c>
      <c r="J5" s="62"/>
      <c r="K5" s="62"/>
    </row>
    <row r="6" spans="1:11" ht="47.25" x14ac:dyDescent="0.25">
      <c r="A6" s="64">
        <v>3</v>
      </c>
      <c r="B6" s="5" t="s">
        <v>161</v>
      </c>
      <c r="C6" s="104">
        <v>1080</v>
      </c>
      <c r="D6" s="64">
        <f>PRODUCT(C6,0.1)</f>
        <v>108</v>
      </c>
      <c r="E6" s="64">
        <f>C6+D6</f>
        <v>1188</v>
      </c>
      <c r="F6" s="108" t="s">
        <v>223</v>
      </c>
      <c r="G6" s="86" t="s">
        <v>337</v>
      </c>
      <c r="H6" s="87">
        <f t="shared" si="2"/>
        <v>216</v>
      </c>
      <c r="I6" s="62">
        <f t="shared" si="3"/>
        <v>1296</v>
      </c>
      <c r="J6" s="62">
        <f t="shared" ref="J5:J12" si="4">E6*0.2</f>
        <v>237.60000000000002</v>
      </c>
      <c r="K6" s="62">
        <f t="shared" ref="K6:K12" si="5">E6+J6</f>
        <v>1425.6</v>
      </c>
    </row>
    <row r="7" spans="1:11" ht="47.25" x14ac:dyDescent="0.25">
      <c r="A7" s="64">
        <v>4</v>
      </c>
      <c r="B7" s="5" t="s">
        <v>162</v>
      </c>
      <c r="C7" s="104">
        <v>1080</v>
      </c>
      <c r="D7" s="64"/>
      <c r="E7" s="64"/>
      <c r="F7" s="108" t="s">
        <v>223</v>
      </c>
      <c r="G7" s="86" t="s">
        <v>338</v>
      </c>
      <c r="H7" s="87">
        <f t="shared" si="2"/>
        <v>216</v>
      </c>
      <c r="I7" s="62">
        <f t="shared" si="3"/>
        <v>1296</v>
      </c>
      <c r="J7" s="62"/>
      <c r="K7" s="62"/>
    </row>
    <row r="8" spans="1:11" ht="47.25" x14ac:dyDescent="0.25">
      <c r="A8" s="64">
        <v>5</v>
      </c>
      <c r="B8" s="5" t="s">
        <v>163</v>
      </c>
      <c r="C8" s="104">
        <v>1080</v>
      </c>
      <c r="D8" s="64"/>
      <c r="E8" s="64"/>
      <c r="F8" s="108" t="s">
        <v>223</v>
      </c>
      <c r="G8" s="86" t="s">
        <v>339</v>
      </c>
      <c r="H8" s="87">
        <f t="shared" si="2"/>
        <v>216</v>
      </c>
      <c r="I8" s="62">
        <f t="shared" si="3"/>
        <v>1296</v>
      </c>
      <c r="J8" s="62"/>
      <c r="K8" s="62"/>
    </row>
    <row r="9" spans="1:11" ht="47.25" x14ac:dyDescent="0.25">
      <c r="A9" s="64">
        <v>6</v>
      </c>
      <c r="B9" s="5" t="s">
        <v>164</v>
      </c>
      <c r="C9" s="104">
        <v>1080</v>
      </c>
      <c r="D9" s="64">
        <f>PRODUCT(C9,0.1)</f>
        <v>108</v>
      </c>
      <c r="E9" s="64">
        <f>C9+D9</f>
        <v>1188</v>
      </c>
      <c r="F9" s="108" t="s">
        <v>223</v>
      </c>
      <c r="G9" s="86" t="s">
        <v>340</v>
      </c>
      <c r="H9" s="87">
        <f t="shared" si="2"/>
        <v>216</v>
      </c>
      <c r="I9" s="62">
        <f t="shared" si="3"/>
        <v>1296</v>
      </c>
      <c r="J9" s="62">
        <f t="shared" si="4"/>
        <v>237.60000000000002</v>
      </c>
      <c r="K9" s="62">
        <f t="shared" si="5"/>
        <v>1425.6</v>
      </c>
    </row>
    <row r="10" spans="1:11" ht="47.25" x14ac:dyDescent="0.25">
      <c r="A10" s="64">
        <v>7</v>
      </c>
      <c r="B10" s="5" t="s">
        <v>165</v>
      </c>
      <c r="C10" s="104">
        <v>1080</v>
      </c>
      <c r="D10" s="64"/>
      <c r="E10" s="64"/>
      <c r="F10" s="108" t="s">
        <v>223</v>
      </c>
      <c r="G10" s="86" t="s">
        <v>341</v>
      </c>
      <c r="H10" s="87">
        <f t="shared" si="2"/>
        <v>216</v>
      </c>
      <c r="I10" s="62">
        <f t="shared" si="3"/>
        <v>1296</v>
      </c>
      <c r="J10" s="62"/>
      <c r="K10" s="62"/>
    </row>
    <row r="11" spans="1:11" ht="47.25" x14ac:dyDescent="0.25">
      <c r="A11" s="64">
        <v>8</v>
      </c>
      <c r="B11" s="5" t="s">
        <v>166</v>
      </c>
      <c r="C11" s="104">
        <v>1080</v>
      </c>
      <c r="D11" s="64"/>
      <c r="E11" s="64"/>
      <c r="F11" s="108" t="s">
        <v>223</v>
      </c>
      <c r="G11" s="86" t="s">
        <v>342</v>
      </c>
      <c r="H11" s="87">
        <f t="shared" si="2"/>
        <v>216</v>
      </c>
      <c r="I11" s="62">
        <f t="shared" si="3"/>
        <v>1296</v>
      </c>
      <c r="J11" s="62"/>
      <c r="K11" s="62"/>
    </row>
    <row r="12" spans="1:11" ht="47.25" x14ac:dyDescent="0.25">
      <c r="A12" s="64">
        <v>9</v>
      </c>
      <c r="B12" s="5" t="s">
        <v>167</v>
      </c>
      <c r="C12" s="104">
        <v>1080</v>
      </c>
      <c r="D12" s="64">
        <f>PRODUCT(C12,0.1)</f>
        <v>108</v>
      </c>
      <c r="E12" s="64">
        <f>C12+D12</f>
        <v>1188</v>
      </c>
      <c r="F12" s="108" t="s">
        <v>223</v>
      </c>
      <c r="G12" s="86" t="s">
        <v>343</v>
      </c>
      <c r="H12" s="87">
        <f t="shared" si="2"/>
        <v>216</v>
      </c>
      <c r="I12" s="62">
        <f t="shared" si="3"/>
        <v>1296</v>
      </c>
      <c r="J12" s="62">
        <f t="shared" si="4"/>
        <v>237.60000000000002</v>
      </c>
      <c r="K12" s="62">
        <f t="shared" si="5"/>
        <v>1425.6</v>
      </c>
    </row>
    <row r="13" spans="1:11" ht="47.25" x14ac:dyDescent="0.25">
      <c r="A13" s="108">
        <v>10</v>
      </c>
      <c r="B13" s="5" t="s">
        <v>168</v>
      </c>
      <c r="C13" s="104">
        <v>1080</v>
      </c>
      <c r="D13" s="64"/>
      <c r="E13" s="64"/>
      <c r="F13" s="108" t="s">
        <v>223</v>
      </c>
      <c r="G13" s="86" t="s">
        <v>344</v>
      </c>
      <c r="H13" s="87">
        <f t="shared" si="2"/>
        <v>216</v>
      </c>
      <c r="I13" s="62">
        <f t="shared" si="3"/>
        <v>1296</v>
      </c>
      <c r="J13" s="62"/>
      <c r="K13" s="62"/>
    </row>
    <row r="14" spans="1:11" ht="47.25" x14ac:dyDescent="0.25">
      <c r="A14" s="108">
        <v>11</v>
      </c>
      <c r="B14" s="5" t="s">
        <v>169</v>
      </c>
      <c r="C14" s="104">
        <v>1080</v>
      </c>
      <c r="D14" s="64"/>
      <c r="E14" s="64"/>
      <c r="F14" s="108" t="s">
        <v>223</v>
      </c>
      <c r="G14" s="86" t="s">
        <v>345</v>
      </c>
      <c r="H14" s="87">
        <f t="shared" si="2"/>
        <v>216</v>
      </c>
      <c r="I14" s="62">
        <f t="shared" si="3"/>
        <v>1296</v>
      </c>
      <c r="J14" s="62"/>
      <c r="K14" s="62"/>
    </row>
    <row r="15" spans="1:11" ht="47.25" x14ac:dyDescent="0.25">
      <c r="A15" s="108">
        <v>12</v>
      </c>
      <c r="B15" s="5" t="s">
        <v>170</v>
      </c>
      <c r="C15" s="104">
        <v>1080</v>
      </c>
      <c r="D15" s="64"/>
      <c r="E15" s="64"/>
      <c r="F15" s="108" t="s">
        <v>223</v>
      </c>
      <c r="G15" s="86" t="s">
        <v>346</v>
      </c>
      <c r="H15" s="87">
        <f t="shared" si="2"/>
        <v>216</v>
      </c>
      <c r="I15" s="62">
        <f t="shared" si="3"/>
        <v>1296</v>
      </c>
      <c r="J15" s="62"/>
      <c r="K15" s="62"/>
    </row>
    <row r="16" spans="1:11" ht="15.75" customHeight="1" x14ac:dyDescent="0.25"/>
    <row r="17" spans="2:7" ht="20.25" customHeight="1" x14ac:dyDescent="0.25">
      <c r="B17" s="144" t="s">
        <v>326</v>
      </c>
      <c r="C17" s="144"/>
      <c r="D17" s="144"/>
      <c r="E17" s="144"/>
      <c r="F17" s="144"/>
      <c r="G17" s="144"/>
    </row>
    <row r="23" spans="2:7" ht="24" customHeight="1" x14ac:dyDescent="0.25">
      <c r="C23" t="s">
        <v>264</v>
      </c>
    </row>
  </sheetData>
  <mergeCells count="8">
    <mergeCell ref="J3:K3"/>
    <mergeCell ref="B17:G17"/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  <pageSetup paperSize="9" scale="4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G12" sqref="G12"/>
    </sheetView>
  </sheetViews>
  <sheetFormatPr defaultRowHeight="24" customHeight="1" x14ac:dyDescent="0.25"/>
  <cols>
    <col min="1" max="1" width="6.140625" bestFit="1" customWidth="1"/>
    <col min="2" max="2" width="25.7109375" customWidth="1"/>
    <col min="3" max="3" width="9.28515625" bestFit="1" customWidth="1"/>
    <col min="4" max="4" width="15" style="43" customWidth="1"/>
    <col min="5" max="5" width="14.28515625" customWidth="1"/>
    <col min="6" max="6" width="12.7109375" customWidth="1"/>
    <col min="7" max="7" width="22.7109375" customWidth="1"/>
    <col min="9" max="9" width="10.85546875" customWidth="1"/>
  </cols>
  <sheetData>
    <row r="1" spans="1:13" ht="40.9" customHeight="1" x14ac:dyDescent="0.25">
      <c r="A1" s="111" t="s">
        <v>355</v>
      </c>
      <c r="B1" s="113"/>
      <c r="C1" s="113"/>
      <c r="D1" s="113"/>
      <c r="E1" s="113"/>
      <c r="F1" s="113"/>
      <c r="G1" s="113"/>
    </row>
    <row r="2" spans="1:13" ht="15.75" x14ac:dyDescent="0.25">
      <c r="A2" s="111" t="s">
        <v>258</v>
      </c>
      <c r="B2" s="113" t="s">
        <v>148</v>
      </c>
      <c r="C2" s="113" t="s">
        <v>149</v>
      </c>
      <c r="D2" s="113"/>
      <c r="E2" s="113"/>
      <c r="F2" s="111" t="s">
        <v>220</v>
      </c>
      <c r="G2" s="113"/>
    </row>
    <row r="3" spans="1:13" ht="47.25" x14ac:dyDescent="0.25">
      <c r="A3" s="113"/>
      <c r="B3" s="113"/>
      <c r="C3" s="65" t="s">
        <v>152</v>
      </c>
      <c r="D3" s="65" t="s">
        <v>153</v>
      </c>
      <c r="E3" s="65" t="s">
        <v>154</v>
      </c>
      <c r="F3" s="113"/>
      <c r="G3" s="113"/>
      <c r="H3" s="65" t="s">
        <v>356</v>
      </c>
      <c r="I3" s="65" t="s">
        <v>307</v>
      </c>
      <c r="J3" s="131" t="s">
        <v>282</v>
      </c>
      <c r="K3" s="133"/>
    </row>
    <row r="4" spans="1:13" ht="31.5" x14ac:dyDescent="0.25">
      <c r="A4" s="64">
        <v>1</v>
      </c>
      <c r="B4" s="5" t="s">
        <v>231</v>
      </c>
      <c r="C4" s="5">
        <v>585</v>
      </c>
      <c r="D4" s="64"/>
      <c r="E4" s="64"/>
      <c r="F4" s="64"/>
      <c r="G4" s="88"/>
      <c r="H4" s="62">
        <f>C4*0.2</f>
        <v>117</v>
      </c>
      <c r="I4" s="62">
        <f t="shared" ref="I4" si="0">C4+H4</f>
        <v>702</v>
      </c>
      <c r="J4" s="62"/>
      <c r="K4" s="62"/>
    </row>
    <row r="5" spans="1:13" ht="15.75" x14ac:dyDescent="0.25">
      <c r="A5" s="64">
        <v>2</v>
      </c>
      <c r="B5" s="5" t="s">
        <v>232</v>
      </c>
      <c r="C5" s="5">
        <v>467.1</v>
      </c>
      <c r="D5" s="64"/>
      <c r="E5" s="64"/>
      <c r="F5" s="64"/>
      <c r="G5" s="88"/>
      <c r="H5" s="62">
        <f t="shared" ref="H5:H13" si="1">C5*0.2</f>
        <v>93.420000000000016</v>
      </c>
      <c r="I5" s="62">
        <f t="shared" ref="I5:I13" si="2">C5+H5</f>
        <v>560.52</v>
      </c>
      <c r="J5" s="62"/>
      <c r="K5" s="62"/>
    </row>
    <row r="6" spans="1:13" ht="15.75" x14ac:dyDescent="0.25">
      <c r="A6" s="64">
        <v>3</v>
      </c>
      <c r="B6" s="5" t="s">
        <v>233</v>
      </c>
      <c r="C6" s="5">
        <v>375.3</v>
      </c>
      <c r="D6" s="65" t="s">
        <v>264</v>
      </c>
      <c r="E6" s="64"/>
      <c r="F6" s="64"/>
      <c r="G6" s="88"/>
      <c r="H6" s="62">
        <f t="shared" si="1"/>
        <v>75.06</v>
      </c>
      <c r="I6" s="62">
        <f t="shared" si="2"/>
        <v>450.36</v>
      </c>
      <c r="J6" s="62"/>
      <c r="K6" s="62"/>
    </row>
    <row r="7" spans="1:13" ht="31.5" x14ac:dyDescent="0.25">
      <c r="A7" s="64">
        <v>4</v>
      </c>
      <c r="B7" s="5" t="s">
        <v>234</v>
      </c>
      <c r="C7" s="5">
        <v>2261.39</v>
      </c>
      <c r="D7" s="42" t="s">
        <v>284</v>
      </c>
      <c r="E7" s="64"/>
      <c r="F7" s="64"/>
      <c r="G7" s="88"/>
      <c r="H7" s="62">
        <f t="shared" si="1"/>
        <v>452.27800000000002</v>
      </c>
      <c r="I7" s="62">
        <f>C7+H7</f>
        <v>2713.6679999999997</v>
      </c>
      <c r="J7" s="62"/>
      <c r="K7" s="62"/>
    </row>
    <row r="8" spans="1:13" ht="31.5" x14ac:dyDescent="0.25">
      <c r="A8" s="64">
        <v>5</v>
      </c>
      <c r="B8" s="5" t="s">
        <v>235</v>
      </c>
      <c r="C8" s="5">
        <v>777.6</v>
      </c>
      <c r="D8" s="65" t="s">
        <v>264</v>
      </c>
      <c r="E8" s="64"/>
      <c r="F8" s="64"/>
      <c r="G8" s="88"/>
      <c r="H8" s="62">
        <f t="shared" si="1"/>
        <v>155.52000000000001</v>
      </c>
      <c r="I8" s="62">
        <f>C8+H8</f>
        <v>933.12</v>
      </c>
      <c r="J8" s="62"/>
      <c r="K8" s="62"/>
    </row>
    <row r="9" spans="1:13" ht="15.75" x14ac:dyDescent="0.25">
      <c r="A9" s="64">
        <v>6</v>
      </c>
      <c r="B9" s="5" t="s">
        <v>45</v>
      </c>
      <c r="C9" s="5">
        <v>375.3</v>
      </c>
      <c r="D9" s="65" t="s">
        <v>264</v>
      </c>
      <c r="E9" s="64"/>
      <c r="F9" s="64"/>
      <c r="G9" s="88"/>
      <c r="H9" s="62">
        <f t="shared" si="1"/>
        <v>75.06</v>
      </c>
      <c r="I9" s="62">
        <f t="shared" si="2"/>
        <v>450.36</v>
      </c>
      <c r="J9" s="62"/>
      <c r="K9" s="62"/>
    </row>
    <row r="10" spans="1:13" ht="15.75" x14ac:dyDescent="0.25">
      <c r="A10" s="64">
        <v>7</v>
      </c>
      <c r="B10" s="5" t="s">
        <v>48</v>
      </c>
      <c r="C10" s="5">
        <v>171</v>
      </c>
      <c r="D10" s="64"/>
      <c r="E10" s="64"/>
      <c r="F10" s="64"/>
      <c r="G10" s="88"/>
      <c r="H10" s="62">
        <f t="shared" si="1"/>
        <v>34.200000000000003</v>
      </c>
      <c r="I10" s="62">
        <f t="shared" si="2"/>
        <v>205.2</v>
      </c>
      <c r="J10" s="62"/>
      <c r="K10" s="62"/>
    </row>
    <row r="11" spans="1:13" ht="31.5" x14ac:dyDescent="0.25">
      <c r="A11" s="64">
        <v>8</v>
      </c>
      <c r="B11" s="5" t="s">
        <v>275</v>
      </c>
      <c r="C11" s="5">
        <v>564.29999999999995</v>
      </c>
      <c r="D11" s="64">
        <f>C11*0.1</f>
        <v>56.43</v>
      </c>
      <c r="E11" s="64">
        <f>D11+C11</f>
        <v>620.7299999999999</v>
      </c>
      <c r="F11" s="64"/>
      <c r="G11" s="2" t="s">
        <v>123</v>
      </c>
      <c r="H11" s="62">
        <f t="shared" si="1"/>
        <v>112.86</v>
      </c>
      <c r="I11" s="62">
        <f t="shared" si="2"/>
        <v>677.16</v>
      </c>
      <c r="J11" s="62">
        <f>E11*0.2</f>
        <v>124.14599999999999</v>
      </c>
      <c r="K11" s="62">
        <f t="shared" ref="K11" si="3">E11+J11</f>
        <v>744.87599999999986</v>
      </c>
    </row>
    <row r="12" spans="1:13" ht="31.5" x14ac:dyDescent="0.25">
      <c r="A12" s="64">
        <v>9</v>
      </c>
      <c r="B12" s="5" t="s">
        <v>236</v>
      </c>
      <c r="C12" s="5">
        <v>239.4</v>
      </c>
      <c r="D12" s="64"/>
      <c r="E12" s="64"/>
      <c r="F12" s="64"/>
      <c r="G12" s="88"/>
      <c r="H12" s="62">
        <f t="shared" si="1"/>
        <v>47.88</v>
      </c>
      <c r="I12" s="62">
        <f t="shared" si="2"/>
        <v>287.28000000000003</v>
      </c>
      <c r="J12" s="62"/>
      <c r="K12" s="62"/>
    </row>
    <row r="13" spans="1:13" ht="15.75" x14ac:dyDescent="0.25">
      <c r="A13" s="64">
        <v>10</v>
      </c>
      <c r="B13" s="5" t="s">
        <v>274</v>
      </c>
      <c r="C13" s="5">
        <v>558.9</v>
      </c>
      <c r="D13" s="64"/>
      <c r="E13" s="64"/>
      <c r="F13" s="64"/>
      <c r="G13" s="88"/>
      <c r="H13" s="62">
        <f t="shared" si="1"/>
        <v>111.78</v>
      </c>
      <c r="I13" s="62">
        <f t="shared" si="2"/>
        <v>670.68</v>
      </c>
      <c r="J13" s="62"/>
      <c r="K13" s="62"/>
    </row>
    <row r="15" spans="1:13" s="6" customFormat="1" ht="36" customHeight="1" x14ac:dyDescent="0.3">
      <c r="A15" s="145" t="s">
        <v>358</v>
      </c>
      <c r="B15" s="145"/>
      <c r="C15" s="145"/>
      <c r="D15" s="145"/>
      <c r="E15" s="145"/>
      <c r="F15" s="145"/>
      <c r="G15" s="145"/>
      <c r="H15" s="145"/>
      <c r="I15" s="145"/>
      <c r="J15" s="145"/>
      <c r="M15" s="48"/>
    </row>
    <row r="16" spans="1:13" ht="24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</row>
  </sheetData>
  <mergeCells count="8">
    <mergeCell ref="J3:K3"/>
    <mergeCell ref="A1:G1"/>
    <mergeCell ref="A2:A3"/>
    <mergeCell ref="B2:B3"/>
    <mergeCell ref="C2:E2"/>
    <mergeCell ref="F2:F3"/>
    <mergeCell ref="G2:G3"/>
    <mergeCell ref="A15:J16"/>
  </mergeCells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2362EE66FEDDDB4DB9B44F74547743FF" ma:contentTypeVersion="0" ma:contentTypeDescription="Yeni belge oluşturun." ma:contentTypeScope="" ma:versionID="e53c6735ec5b7b06958024e575b6bac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4C2D1E-FA2E-49E8-B69A-6FD99ADBEA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94FDDF-40F9-4B50-A005-B899D418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F1EDAB-5010-47C5-A2EA-530BEF99858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FİZİKSEL</vt:lpstr>
      <vt:lpstr>KİMYASAL</vt:lpstr>
      <vt:lpstr>KATKI</vt:lpstr>
      <vt:lpstr>GDO</vt:lpstr>
      <vt:lpstr>KALINTI</vt:lpstr>
      <vt:lpstr>MİKOTOKSİN</vt:lpstr>
      <vt:lpstr>MİKROBİYOLOJİ</vt:lpstr>
      <vt:lpstr>MİNERAL</vt:lpstr>
      <vt:lpstr>YEM</vt:lpstr>
      <vt:lpstr>KİMYASAL!alkolanalizi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Yılı Fiyat Listesi</dc:title>
  <dc:creator>SERTİF-1</dc:creator>
  <cp:lastModifiedBy>Ozan DOĞAN</cp:lastModifiedBy>
  <cp:lastPrinted>2023-08-25T07:41:58Z</cp:lastPrinted>
  <dcterms:created xsi:type="dcterms:W3CDTF">2016-01-08T12:38:24Z</dcterms:created>
  <dcterms:modified xsi:type="dcterms:W3CDTF">2023-08-25T07:42:21Z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0x0101002362EE66FEDDDB4DB9B44F74547743FF</vt:lpwstr>
  </property>
</Properties>
</file>